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285" windowWidth="14805" windowHeight="7830" activeTab="4"/>
  </bookViews>
  <sheets>
    <sheet name="1КВ" sheetId="16" r:id="rId1"/>
    <sheet name="2кв" sheetId="17" r:id="rId2"/>
    <sheet name="3кв" sheetId="18" r:id="rId3"/>
    <sheet name="4кв" sheetId="19" r:id="rId4"/>
    <sheet name="отчет" sheetId="20" r:id="rId5"/>
  </sheets>
  <definedNames>
    <definedName name="_edn1" localSheetId="0">'1КВ'!$A$74</definedName>
    <definedName name="_edn1" localSheetId="1">'2кв'!$A$73</definedName>
    <definedName name="_edn1" localSheetId="2">'3кв'!$A$73</definedName>
    <definedName name="_edn1" localSheetId="3">'4кв'!$A$73</definedName>
    <definedName name="_edn2" localSheetId="0">'1КВ'!$A$76</definedName>
    <definedName name="_edn2" localSheetId="1">'2кв'!$A$75</definedName>
    <definedName name="_edn2" localSheetId="2">'3кв'!$A$75</definedName>
    <definedName name="_edn2" localSheetId="3">'4кв'!$A$75</definedName>
    <definedName name="_edn3" localSheetId="0">'1КВ'!$A$77</definedName>
    <definedName name="_edn3" localSheetId="1">'2кв'!$A$76</definedName>
    <definedName name="_edn3" localSheetId="2">'3кв'!$A$76</definedName>
    <definedName name="_edn3" localSheetId="3">'4кв'!$A$76</definedName>
    <definedName name="_edn4" localSheetId="0">'1КВ'!$A$78</definedName>
    <definedName name="_edn4" localSheetId="1">'2кв'!$A$77</definedName>
    <definedName name="_edn4" localSheetId="2">'3кв'!$A$77</definedName>
    <definedName name="_edn4" localSheetId="3">'4кв'!$A$77</definedName>
    <definedName name="_ednref1" localSheetId="0">'1КВ'!#REF!</definedName>
    <definedName name="_ednref1" localSheetId="1">'2кв'!#REF!</definedName>
    <definedName name="_ednref1" localSheetId="2">'3кв'!#REF!</definedName>
    <definedName name="_ednref1" localSheetId="3">'4кв'!#REF!</definedName>
    <definedName name="_ednref2" localSheetId="0">'1КВ'!$A$46</definedName>
    <definedName name="_ednref2" localSheetId="1">'2кв'!$A$45</definedName>
    <definedName name="_ednref2" localSheetId="2">'3кв'!$A$45</definedName>
    <definedName name="_ednref2" localSheetId="3">'4кв'!$A$45</definedName>
    <definedName name="_ednref3" localSheetId="0">'1КВ'!$D$45</definedName>
    <definedName name="_ednref3" localSheetId="1">'2кв'!$D$44</definedName>
    <definedName name="_ednref3" localSheetId="2">'3кв'!$D$44</definedName>
    <definedName name="_ednref3" localSheetId="3">'4кв'!$D$44</definedName>
    <definedName name="_ednref4" localSheetId="0">'1КВ'!$D$46</definedName>
    <definedName name="_ednref4" localSheetId="1">'2кв'!$D$45</definedName>
    <definedName name="_ednref4" localSheetId="2">'3кв'!$D$45</definedName>
    <definedName name="_ednref4" localSheetId="3">'4кв'!$D$45</definedName>
    <definedName name="_xlnm.Print_Area" localSheetId="0">'1КВ'!$A$1:$E$51</definedName>
    <definedName name="_xlnm.Print_Area" localSheetId="1">'2кв'!$A$1:$E$50</definedName>
    <definedName name="_xlnm.Print_Area" localSheetId="2">'3кв'!$A$1:$E$50</definedName>
    <definedName name="_xlnm.Print_Area" localSheetId="3">'4кв'!$A$1:$E$50</definedName>
    <definedName name="_xlnm.Print_Area" localSheetId="4">отчет!$A$1:$C$38</definedName>
  </definedNames>
  <calcPr calcId="152511"/>
</workbook>
</file>

<file path=xl/calcChain.xml><?xml version="1.0" encoding="utf-8"?>
<calcChain xmlns="http://schemas.openxmlformats.org/spreadsheetml/2006/main">
  <c r="C16" i="20" l="1"/>
  <c r="C20" i="20"/>
  <c r="C18" i="20"/>
  <c r="C15" i="20"/>
  <c r="C13" i="20"/>
  <c r="C14" i="20"/>
  <c r="C12" i="20"/>
  <c r="C9" i="20"/>
  <c r="C8" i="20"/>
  <c r="C10" i="20" s="1"/>
  <c r="C6" i="20"/>
  <c r="B45" i="19"/>
  <c r="E28" i="19"/>
  <c r="E26" i="19"/>
  <c r="C26" i="20"/>
  <c r="B48" i="19"/>
  <c r="F21" i="19"/>
  <c r="E23" i="19" s="1"/>
  <c r="C21" i="20" l="1"/>
  <c r="B49" i="19"/>
  <c r="B50" i="19" s="1"/>
  <c r="E24" i="19"/>
  <c r="B45" i="18"/>
  <c r="E26" i="17" l="1"/>
  <c r="B48" i="18" l="1"/>
  <c r="F21" i="18"/>
  <c r="E23" i="18" s="1"/>
  <c r="E24" i="18" l="1"/>
  <c r="E28" i="18" s="1"/>
  <c r="B49" i="18" s="1"/>
  <c r="B50" i="18" s="1"/>
  <c r="F21" i="17"/>
  <c r="B48" i="17"/>
  <c r="E23" i="17"/>
  <c r="F21" i="16"/>
  <c r="E24" i="17" l="1"/>
  <c r="E28" i="17" s="1"/>
  <c r="B49" i="17" s="1"/>
  <c r="E28" i="16"/>
  <c r="E27" i="16"/>
  <c r="E26" i="16"/>
  <c r="B49" i="16" l="1"/>
  <c r="E23" i="16"/>
  <c r="E24" i="16"/>
  <c r="E29" i="16" l="1"/>
  <c r="B50" i="16"/>
  <c r="B51" i="16" l="1"/>
  <c r="B45" i="17" s="1"/>
  <c r="B50" i="17" s="1"/>
</calcChain>
</file>

<file path=xl/sharedStrings.xml><?xml version="1.0" encoding="utf-8"?>
<sst xmlns="http://schemas.openxmlformats.org/spreadsheetml/2006/main" count="271" uniqueCount="102">
  <si>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</si>
  <si>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</si>
  <si>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</si>
  <si>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</si>
  <si>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</si>
  <si>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</si>
  <si>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</si>
  <si>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Наименование вида работы
(услуги)2
</t>
  </si>
  <si>
    <t xml:space="preserve">Цена
выполненной работы (оказанной услуги), в рублях
</t>
  </si>
  <si>
    <t xml:space="preserve">Стоимость 3/
сметная стоимость 4 выполненной работы (оказанной услуги) за единицу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</si>
  <si>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</si>
  <si>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</si>
  <si>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</si>
  <si>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</si>
  <si>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 1)</t>
  </si>
  <si>
    <t xml:space="preserve">            (указывается решение общего собрания собственников помещений в многоквартирном доме либо доверенность, дата, номер)</t>
  </si>
  <si>
    <t xml:space="preserve">                                                                                                    (указывается Ф.И.О. уполномоченного лица, должность)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</si>
  <si>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</si>
  <si>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t xml:space="preserve"> </t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</si>
  <si>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</si>
  <si>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</si>
  <si>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</si>
  <si>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</si>
  <si>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t>постоянно</t>
  </si>
  <si>
    <t>Итого:</t>
  </si>
  <si>
    <t>г. Россошь, ул. Пролетарская, д. 240</t>
  </si>
  <si>
    <r>
      <t xml:space="preserve">именуемый в дальнейшем "Заказчик", в лице  </t>
    </r>
    <r>
      <rPr>
        <b/>
        <u/>
        <sz val="11"/>
        <color theme="1"/>
        <rFont val="Times New Roman"/>
        <family val="1"/>
        <charset val="204"/>
      </rPr>
      <t xml:space="preserve">Самойленко Ольги Александровны </t>
    </r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</si>
  <si>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№8,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собственников №23 от 28.03.2015 г.</t>
    </r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</si>
  <si>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1"/>
        <color theme="1"/>
        <rFont val="Times New Roman"/>
        <family val="1"/>
        <charset val="204"/>
      </rPr>
      <t>№24  от   01.04.2015 г.</t>
    </r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</si>
  <si>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№240</t>
    </r>
    <r>
      <rPr>
        <sz val="11"/>
        <color theme="1"/>
        <rFont val="Times New Roman"/>
        <family val="1"/>
        <charset val="204"/>
      </rPr>
      <t>,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ул. Пролетарская</t>
    </r>
  </si>
  <si>
    <t>Стоимость материалов</t>
  </si>
  <si>
    <t>1 квартал</t>
  </si>
  <si>
    <t>руб.</t>
  </si>
  <si>
    <t>Заказчик - Собственники МКД, в лице председателя совета МКД Самойленко О.А.</t>
  </si>
  <si>
    <t>Настоящий Акт составлен в 2-х экземплярах, имеющий одинаковую юридическую силу, по одному для каждой Стороны.</t>
  </si>
  <si>
    <t>Информация для собственников:</t>
  </si>
  <si>
    <t>в т.ч. Оплачено</t>
  </si>
  <si>
    <t xml:space="preserve">Итого остаток на конец квартала </t>
  </si>
  <si>
    <t>Общая площадь квартир - 1466,2</t>
  </si>
  <si>
    <t>Не жилые помещения -339,2</t>
  </si>
  <si>
    <t xml:space="preserve">определена приложением № 9 к договору </t>
  </si>
  <si>
    <t>Расходы по содержанию и тек. ремонту</t>
  </si>
  <si>
    <t>Остаток на начало квартала</t>
  </si>
  <si>
    <t xml:space="preserve">Общехозяйственные расходы </t>
  </si>
  <si>
    <t xml:space="preserve">Услуги по содержанию многоквартирного дома </t>
  </si>
  <si>
    <t>интернет Квант-телеком</t>
  </si>
  <si>
    <t>ч/ч</t>
  </si>
  <si>
    <t>Предъявлено населению 131660,55</t>
  </si>
  <si>
    <t>за 1 квартал 2023 года</t>
  </si>
  <si>
    <t>"31" 03  2023 г.</t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</si>
  <si>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Бовкун Алексея Александровича</t>
    </r>
  </si>
  <si>
    <t>Очистка приямков от бытового мусора</t>
  </si>
  <si>
    <t>март</t>
  </si>
  <si>
    <t>Частичный ремонт потолка</t>
  </si>
  <si>
    <t>Замена сцепки на отоплении</t>
  </si>
  <si>
    <t xml:space="preserve">           2. Всего за период с "01" 01 2023 г. по "31" 03 2023 г. выполнено работ (оказано услуг) на общую сумму сто пятнадцать тысяч пятьсот шестнадцать рублей 97 копеек</t>
  </si>
  <si>
    <t>Исполнитель - ООО ЖКХ "Локомотив", в лице директора  Бовкун А.А.</t>
  </si>
  <si>
    <t>за 2 квартал 2023 года</t>
  </si>
  <si>
    <t>"30" 06  2023 г.</t>
  </si>
  <si>
    <t>2 квартал</t>
  </si>
  <si>
    <t>за 3 квартал 2023 года</t>
  </si>
  <si>
    <t>"30" 09  2023 г.</t>
  </si>
  <si>
    <t>3 квартал</t>
  </si>
  <si>
    <t>Ремонт, свара урн</t>
  </si>
  <si>
    <t>апрель</t>
  </si>
  <si>
    <t xml:space="preserve">           2. Всего за период с "01" 04 2023 г. по "30" 06 2023 г. выполнено работ (оказано услуг) на общую сумму девяносто семь тысяч сто семьдесят девять рублей 42 копейки</t>
  </si>
  <si>
    <t>замена врезок на отоплении (смета)</t>
  </si>
  <si>
    <t>август</t>
  </si>
  <si>
    <t xml:space="preserve">           2. Всего за период с "01" 07 2023 г. по "30" 09 2023 г. выполнено работ (оказано услуг) на общую сумму сто двадцать три тысячи восемьсот шестьдесят два рубля 95 копеек</t>
  </si>
  <si>
    <t>Предъявлено населению 147312,48</t>
  </si>
  <si>
    <t>ОТЧЕТ</t>
  </si>
  <si>
    <t>О ВЫПОЛНЕННЫХ РАБОТАХ И ДВИЖЕНИИ  СРЕДСТВ</t>
  </si>
  <si>
    <t>НА ЛИЦЕВОМ СЧЕТЕ  за  период  с 01.01.2023 г. по 31.12.2023 г.</t>
  </si>
  <si>
    <t>Остаток на начало периода</t>
  </si>
  <si>
    <t xml:space="preserve">Доходы: </t>
  </si>
  <si>
    <t>Оплачено в текущем периоде по квитанциям</t>
  </si>
  <si>
    <t>Итого доходов:</t>
  </si>
  <si>
    <t>Расходы:</t>
  </si>
  <si>
    <t>работы по договору, всего</t>
  </si>
  <si>
    <t>в том числе:</t>
  </si>
  <si>
    <t>Итого расходов</t>
  </si>
  <si>
    <t>Остаток средств на 01.01.2024</t>
  </si>
  <si>
    <t>Справочно:</t>
  </si>
  <si>
    <t>Задолженность населения по оплате на 01.01.2023г.</t>
  </si>
  <si>
    <t>Задолженность населения по оплате на 01.01.2024г.</t>
  </si>
  <si>
    <t>Прирост (+) / уменьшение (-) задолженности за год</t>
  </si>
  <si>
    <t xml:space="preserve">Получил: </t>
  </si>
  <si>
    <t>Отчет за 2023 год.</t>
  </si>
  <si>
    <t>Перечень предлагаемых работ на 2024  год.</t>
  </si>
  <si>
    <t>Предложение по структуре тарифа на 2024  год.</t>
  </si>
  <si>
    <t>_____________________________________________</t>
  </si>
  <si>
    <t>за 4 квартал 2023 года</t>
  </si>
  <si>
    <t>31.12.2023 г.</t>
  </si>
  <si>
    <t>4 квартал</t>
  </si>
  <si>
    <t>Перепайка стояка отопления</t>
  </si>
  <si>
    <t>декабрь</t>
  </si>
  <si>
    <t xml:space="preserve">           2. Всего за период с "01" 10 2023 г. по "31" 12 2023 г. выполнено работ (оказано услуг) на общую сумму сто двадцать тысяч пятьсот пятнадцать рублей 02 копейки.</t>
  </si>
  <si>
    <t>по ж.д. ул. Пролетарская, д. 240</t>
  </si>
  <si>
    <t>Начислено всего 557946,06</t>
  </si>
  <si>
    <t>Оплачено за размещение оборудования в МОП интернет Квант телеком</t>
  </si>
  <si>
    <t>Непредвиденные работы 61 ч/ч</t>
  </si>
  <si>
    <t xml:space="preserve">   * Замена врезок на отоплении (смета)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</si>
</sst>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[$-419]General"/>
    <numFmt numFmtId="165" formatCode="#,##0.00\ _₽"/>
    <numFmt numFmtId="166" formatCode="#,##0.00_ ;\-#,##0.00\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0.5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4" fontId="14" fillId="0" borderId="0"/>
  </cellStyleXfs>
  <cellXfs count="88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3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3" fontId="7" fillId="0" borderId="1" xfId="1" applyFont="1" applyBorder="1" applyAlignment="1">
      <alignment horizontal="center" vertical="center" wrapText="1"/>
    </xf>
    <xf numFmtId="0" fontId="7" fillId="0" borderId="0" xfId="0" applyFont="1"/>
    <xf numFmtId="0" fontId="11" fillId="0" borderId="4" xfId="0" applyFont="1" applyBorder="1" applyAlignment="1">
      <alignment wrapText="1"/>
    </xf>
    <xf numFmtId="0" fontId="12" fillId="0" borderId="0" xfId="0" applyFont="1"/>
    <xf numFmtId="0" fontId="4" fillId="0" borderId="0" xfId="0" applyFont="1" applyAlignment="1"/>
    <xf numFmtId="0" fontId="13" fillId="0" borderId="0" xfId="0" applyFont="1" applyAlignment="1">
      <alignment wrapText="1"/>
    </xf>
    <xf numFmtId="39" fontId="7" fillId="0" borderId="0" xfId="1" applyNumberFormat="1" applyFont="1"/>
    <xf numFmtId="39" fontId="4" fillId="0" borderId="0" xfId="1" applyNumberFormat="1" applyFont="1"/>
    <xf numFmtId="39" fontId="7" fillId="0" borderId="0" xfId="0" applyNumberFormat="1" applyFont="1"/>
    <xf numFmtId="0" fontId="3" fillId="0" borderId="1" xfId="0" applyFont="1" applyBorder="1" applyAlignment="1">
      <alignment wrapText="1"/>
    </xf>
    <xf numFmtId="0" fontId="4" fillId="0" borderId="5" xfId="0" applyFont="1" applyBorder="1" applyAlignment="1">
      <alignment horizontal="center" vertical="center" wrapText="1"/>
    </xf>
    <xf numFmtId="43" fontId="4" fillId="0" borderId="5" xfId="1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/>
    </xf>
    <xf numFmtId="0" fontId="5" fillId="0" borderId="0" xfId="0" applyFont="1" applyAlignment="1">
      <alignment horizontal="left" wrapText="1"/>
    </xf>
    <xf numFmtId="0" fontId="6" fillId="0" borderId="0" xfId="0" applyFont="1" applyBorder="1" applyAlignment="1">
      <alignment horizontal="center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6" fillId="0" borderId="0" xfId="0" applyFont="1" applyBorder="1" applyAlignment="1">
      <alignment horizontal="center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11" fillId="0" borderId="0" xfId="0" applyFont="1" applyBorder="1" applyAlignment="1">
      <alignment wrapText="1"/>
    </xf>
    <xf numFmtId="0" fontId="11" fillId="0" borderId="0" xfId="0" applyFont="1" applyBorder="1" applyAlignment="1">
      <alignment horizontal="center"/>
    </xf>
    <xf numFmtId="0" fontId="11" fillId="0" borderId="4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6" fillId="0" borderId="0" xfId="0" applyFont="1" applyBorder="1" applyAlignment="1">
      <alignment horizontal="center" wrapText="1"/>
    </xf>
    <xf numFmtId="0" fontId="6" fillId="0" borderId="0" xfId="0" applyFont="1" applyBorder="1" applyAlignment="1">
      <alignment horizontal="center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5" fillId="0" borderId="0" xfId="0" applyFont="1" applyAlignment="1">
      <alignment horizontal="right" wrapText="1"/>
    </xf>
    <xf numFmtId="0" fontId="4" fillId="0" borderId="0" xfId="0" applyFont="1" applyAlignment="1">
      <alignment horizontal="left" wrapText="1"/>
    </xf>
    <xf numFmtId="0" fontId="7" fillId="0" borderId="2" xfId="0" applyFont="1" applyBorder="1" applyAlignment="1">
      <alignment horizontal="center" wrapText="1"/>
    </xf>
    <xf numFmtId="0" fontId="6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4" fillId="0" borderId="0" xfId="0" applyFont="1" applyAlignment="1">
      <alignment wrapText="1"/>
    </xf>
    <xf numFmtId="0" fontId="4" fillId="2" borderId="0" xfId="0" applyFont="1" applyFill="1" applyBorder="1" applyAlignment="1">
      <alignment horizontal="left" wrapText="1"/>
    </xf>
    <xf numFmtId="0" fontId="6" fillId="0" borderId="3" xfId="0" applyFont="1" applyBorder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0" fontId="7" fillId="0" borderId="2" xfId="0" applyFont="1" applyBorder="1" applyAlignment="1">
      <alignment horizontal="left" wrapText="1"/>
    </xf>
    <xf numFmtId="0" fontId="6" fillId="0" borderId="0" xfId="0" applyFont="1" applyBorder="1" applyAlignment="1">
      <alignment horizontal="center" wrapText="1"/>
    </xf>
    <xf numFmtId="0" fontId="15" fillId="0" borderId="0" xfId="0" applyFont="1" applyAlignment="1">
      <alignment horizontal="center"/>
    </xf>
    <xf numFmtId="0" fontId="15" fillId="0" borderId="0" xfId="0" applyFont="1" applyAlignment="1"/>
    <xf numFmtId="0" fontId="16" fillId="0" borderId="0" xfId="0" applyFont="1" applyAlignment="1">
      <alignment horizontal="center"/>
    </xf>
    <xf numFmtId="0" fontId="3" fillId="0" borderId="0" xfId="0" applyFont="1" applyAlignment="1"/>
    <xf numFmtId="0" fontId="3" fillId="0" borderId="0" xfId="0" applyFont="1" applyAlignment="1">
      <alignment horizontal="center"/>
    </xf>
    <xf numFmtId="49" fontId="3" fillId="0" borderId="1" xfId="0" applyNumberFormat="1" applyFont="1" applyBorder="1"/>
    <xf numFmtId="165" fontId="7" fillId="0" borderId="1" xfId="1" applyNumberFormat="1" applyFont="1" applyBorder="1" applyAlignment="1">
      <alignment horizontal="center"/>
    </xf>
    <xf numFmtId="4" fontId="15" fillId="0" borderId="0" xfId="0" applyNumberFormat="1" applyFont="1"/>
    <xf numFmtId="0" fontId="3" fillId="0" borderId="0" xfId="0" applyFont="1" applyAlignment="1">
      <alignment horizontal="left"/>
    </xf>
    <xf numFmtId="49" fontId="3" fillId="0" borderId="1" xfId="0" applyNumberFormat="1" applyFont="1" applyBorder="1" applyAlignment="1"/>
    <xf numFmtId="43" fontId="4" fillId="2" borderId="1" xfId="1" applyFont="1" applyFill="1" applyBorder="1" applyAlignment="1">
      <alignment horizontal="center" vertical="center" wrapText="1"/>
    </xf>
    <xf numFmtId="166" fontId="4" fillId="0" borderId="0" xfId="1" applyNumberFormat="1" applyFont="1" applyBorder="1"/>
    <xf numFmtId="0" fontId="4" fillId="0" borderId="1" xfId="0" applyFont="1" applyBorder="1" applyAlignment="1">
      <alignment wrapText="1"/>
    </xf>
    <xf numFmtId="0" fontId="3" fillId="0" borderId="0" xfId="0" applyFont="1" applyAlignment="1">
      <alignment horizontal="center"/>
    </xf>
    <xf numFmtId="165" fontId="7" fillId="0" borderId="1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left"/>
    </xf>
    <xf numFmtId="49" fontId="3" fillId="0" borderId="7" xfId="0" applyNumberFormat="1" applyFont="1" applyBorder="1" applyAlignment="1">
      <alignment horizontal="left"/>
    </xf>
    <xf numFmtId="4" fontId="3" fillId="0" borderId="0" xfId="0" applyNumberFormat="1" applyFont="1"/>
    <xf numFmtId="0" fontId="3" fillId="0" borderId="0" xfId="0" applyFont="1" applyBorder="1"/>
    <xf numFmtId="43" fontId="0" fillId="0" borderId="0" xfId="0" applyNumberFormat="1"/>
    <xf numFmtId="49" fontId="3" fillId="0" borderId="8" xfId="0" applyNumberFormat="1" applyFont="1" applyBorder="1" applyAlignment="1">
      <alignment vertical="center" wrapText="1"/>
    </xf>
    <xf numFmtId="49" fontId="3" fillId="0" borderId="1" xfId="0" applyNumberFormat="1" applyFont="1" applyBorder="1" applyAlignment="1">
      <alignment vertical="center" wrapText="1"/>
    </xf>
    <xf numFmtId="49" fontId="3" fillId="0" borderId="1" xfId="0" applyNumberFormat="1" applyFont="1" applyBorder="1" applyAlignment="1">
      <alignment horizontal="left"/>
    </xf>
    <xf numFmtId="49" fontId="8" fillId="0" borderId="1" xfId="0" applyNumberFormat="1" applyFont="1" applyBorder="1" applyAlignment="1">
      <alignment horizontal="left"/>
    </xf>
    <xf numFmtId="0" fontId="3" fillId="0" borderId="0" xfId="0" applyFont="1" applyBorder="1" applyAlignment="1">
      <alignment horizontal="left"/>
    </xf>
    <xf numFmtId="166" fontId="3" fillId="0" borderId="0" xfId="1" applyNumberFormat="1" applyFont="1" applyBorder="1" applyAlignment="1">
      <alignment horizontal="center"/>
    </xf>
    <xf numFmtId="0" fontId="3" fillId="0" borderId="2" xfId="0" applyFont="1" applyBorder="1" applyAlignment="1">
      <alignment horizontal="left"/>
    </xf>
    <xf numFmtId="166" fontId="3" fillId="0" borderId="2" xfId="1" applyNumberFormat="1" applyFont="1" applyBorder="1" applyAlignment="1">
      <alignment horizontal="center"/>
    </xf>
    <xf numFmtId="0" fontId="5" fillId="0" borderId="0" xfId="0" applyFont="1" applyAlignment="1">
      <alignment wrapText="1"/>
    </xf>
  </cellXfs>
  <cellStyles count="3">
    <cellStyle name="Excel Built-in Normal" xfId="2"/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1"/>
  <sheetViews>
    <sheetView view="pageBreakPreview" topLeftCell="A21" zoomScaleSheetLayoutView="100" workbookViewId="0">
      <selection activeCell="F21" sqref="F21"/>
    </sheetView>
  </sheetViews>
  <sheetFormatPr defaultColWidth="9.140625" defaultRowHeight="15" x14ac:dyDescent="0.25"/>
  <cols>
    <col min="1" max="1" width="32.710937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6" width="12" style="2" bestFit="1" customWidth="1"/>
    <col min="7" max="16384" width="9.140625" style="2"/>
  </cols>
  <sheetData>
    <row r="1" spans="1:5" ht="15.75" x14ac:dyDescent="0.25">
      <c r="A1" s="44" t="s">
        <v>11</v>
      </c>
      <c r="B1" s="44"/>
      <c r="C1" s="44"/>
      <c r="D1" s="44"/>
      <c r="E1" s="44"/>
    </row>
    <row r="2" spans="1:5" ht="32.25" customHeight="1" x14ac:dyDescent="0.25">
      <c r="A2" s="45" t="s">
        <v>12</v>
      </c>
      <c r="B2" s="46"/>
      <c r="C2" s="46"/>
      <c r="D2" s="46"/>
      <c r="E2" s="46"/>
    </row>
    <row r="3" spans="1:5" ht="15" customHeight="1" x14ac:dyDescent="0.25">
      <c r="A3" s="47" t="s">
        <v>48</v>
      </c>
      <c r="B3" s="47"/>
      <c r="C3" s="47"/>
      <c r="D3" s="47"/>
      <c r="E3" s="47"/>
    </row>
    <row r="4" spans="1:5" s="1" customFormat="1" ht="17.25" customHeight="1" x14ac:dyDescent="0.25">
      <c r="A4" s="25" t="s">
        <v>13</v>
      </c>
      <c r="B4" s="4"/>
      <c r="C4" s="4"/>
      <c r="D4" s="48" t="s">
        <v>49</v>
      </c>
      <c r="E4" s="48"/>
    </row>
    <row r="5" spans="1:5" ht="8.25" customHeight="1" x14ac:dyDescent="0.25">
      <c r="A5" s="28"/>
      <c r="B5" s="4"/>
      <c r="C5" s="4"/>
      <c r="D5" s="4"/>
      <c r="E5" s="4"/>
    </row>
    <row r="6" spans="1:5" x14ac:dyDescent="0.25">
      <c r="A6" s="49" t="s">
        <v>0</v>
      </c>
      <c r="B6" s="49"/>
      <c r="C6" s="49"/>
      <c r="D6" s="49"/>
      <c r="E6" s="49"/>
    </row>
    <row r="7" spans="1:5" x14ac:dyDescent="0.25">
      <c r="A7" s="50" t="s">
        <v>25</v>
      </c>
      <c r="B7" s="50"/>
      <c r="C7" s="50"/>
      <c r="D7" s="50"/>
      <c r="E7" s="50"/>
    </row>
    <row r="8" spans="1:5" x14ac:dyDescent="0.25">
      <c r="A8" s="42" t="s">
        <v>1</v>
      </c>
      <c r="B8" s="42"/>
      <c r="C8" s="42"/>
      <c r="D8" s="42"/>
      <c r="E8" s="42"/>
    </row>
    <row r="9" spans="1:5" ht="7.5" customHeight="1" x14ac:dyDescent="0.25">
      <c r="A9" s="43"/>
      <c r="B9" s="43"/>
      <c r="C9" s="43"/>
      <c r="D9" s="43"/>
      <c r="E9" s="43"/>
    </row>
    <row r="10" spans="1:5" x14ac:dyDescent="0.25">
      <c r="A10" s="49" t="s">
        <v>26</v>
      </c>
      <c r="B10" s="49"/>
      <c r="C10" s="49"/>
      <c r="D10" s="49"/>
      <c r="E10" s="49"/>
    </row>
    <row r="11" spans="1:5" ht="22.5" customHeight="1" x14ac:dyDescent="0.25">
      <c r="A11" s="51" t="s">
        <v>14</v>
      </c>
      <c r="B11" s="52"/>
      <c r="C11" s="52"/>
      <c r="D11" s="52"/>
      <c r="E11" s="52"/>
    </row>
    <row r="12" spans="1:5" ht="30.75" customHeight="1" x14ac:dyDescent="0.25">
      <c r="A12" s="49" t="s">
        <v>27</v>
      </c>
      <c r="B12" s="49"/>
      <c r="C12" s="49"/>
      <c r="D12" s="49"/>
      <c r="E12" s="49"/>
    </row>
    <row r="13" spans="1:5" x14ac:dyDescent="0.25">
      <c r="A13" s="42" t="s">
        <v>15</v>
      </c>
      <c r="B13" s="43"/>
      <c r="C13" s="43"/>
      <c r="D13" s="43"/>
      <c r="E13" s="43"/>
    </row>
    <row r="14" spans="1:5" x14ac:dyDescent="0.25">
      <c r="A14" s="49" t="s">
        <v>22</v>
      </c>
      <c r="B14" s="49"/>
      <c r="C14" s="49"/>
      <c r="D14" s="49"/>
      <c r="E14" s="49"/>
    </row>
    <row r="15" spans="1:5" ht="11.25" customHeight="1" x14ac:dyDescent="0.25">
      <c r="A15" s="42" t="s">
        <v>2</v>
      </c>
      <c r="B15" s="43"/>
      <c r="C15" s="43"/>
      <c r="D15" s="43"/>
      <c r="E15" s="43"/>
    </row>
    <row r="16" spans="1:5" x14ac:dyDescent="0.25">
      <c r="A16" s="49" t="s">
        <v>50</v>
      </c>
      <c r="B16" s="49"/>
      <c r="C16" s="49"/>
      <c r="D16" s="49"/>
      <c r="E16" s="49"/>
    </row>
    <row r="17" spans="1:7" ht="10.5" customHeight="1" x14ac:dyDescent="0.25">
      <c r="A17" s="42" t="s">
        <v>16</v>
      </c>
      <c r="B17" s="43"/>
      <c r="C17" s="43"/>
      <c r="D17" s="43"/>
      <c r="E17" s="43"/>
    </row>
    <row r="18" spans="1:7" ht="30.75" customHeight="1" x14ac:dyDescent="0.25">
      <c r="A18" s="49" t="s">
        <v>17</v>
      </c>
      <c r="B18" s="49"/>
      <c r="C18" s="49"/>
      <c r="D18" s="49"/>
      <c r="E18" s="49"/>
    </row>
    <row r="19" spans="1:7" ht="63.75" customHeight="1" x14ac:dyDescent="0.25">
      <c r="A19" s="49" t="s">
        <v>28</v>
      </c>
      <c r="B19" s="49"/>
      <c r="C19" s="49"/>
      <c r="D19" s="49"/>
      <c r="E19" s="49"/>
    </row>
    <row r="20" spans="1:7" ht="33.75" customHeight="1" x14ac:dyDescent="0.25">
      <c r="A20" s="53" t="s">
        <v>29</v>
      </c>
      <c r="B20" s="53"/>
      <c r="C20" s="53"/>
      <c r="D20" s="53"/>
      <c r="E20" s="53"/>
    </row>
    <row r="21" spans="1:7" x14ac:dyDescent="0.25">
      <c r="A21" s="53"/>
      <c r="B21" s="53"/>
      <c r="C21" s="53"/>
      <c r="D21" s="53"/>
      <c r="E21" s="53"/>
      <c r="F21" s="2">
        <f>339.2+1466.2</f>
        <v>1805.4</v>
      </c>
      <c r="G21" s="2">
        <v>3</v>
      </c>
    </row>
    <row r="22" spans="1:7" ht="128.25" customHeight="1" x14ac:dyDescent="0.25">
      <c r="A22" s="3" t="s">
        <v>7</v>
      </c>
      <c r="B22" s="3" t="s">
        <v>10</v>
      </c>
      <c r="C22" s="3" t="s">
        <v>3</v>
      </c>
      <c r="D22" s="3" t="s">
        <v>9</v>
      </c>
      <c r="E22" s="3" t="s">
        <v>8</v>
      </c>
    </row>
    <row r="23" spans="1:7" ht="38.25" x14ac:dyDescent="0.25">
      <c r="A23" s="21" t="s">
        <v>44</v>
      </c>
      <c r="B23" s="8" t="s">
        <v>40</v>
      </c>
      <c r="C23" s="3" t="s">
        <v>4</v>
      </c>
      <c r="D23" s="3">
        <v>13.66</v>
      </c>
      <c r="E23" s="7">
        <f>D23*F21*G21</f>
        <v>73985.292000000016</v>
      </c>
    </row>
    <row r="24" spans="1:7" x14ac:dyDescent="0.25">
      <c r="A24" s="6" t="s">
        <v>43</v>
      </c>
      <c r="B24" s="8" t="s">
        <v>23</v>
      </c>
      <c r="C24" s="3" t="s">
        <v>4</v>
      </c>
      <c r="D24" s="3">
        <v>3.9</v>
      </c>
      <c r="E24" s="7">
        <f>D24*F21*G21</f>
        <v>21123.18</v>
      </c>
    </row>
    <row r="25" spans="1:7" x14ac:dyDescent="0.25">
      <c r="A25" s="6" t="s">
        <v>30</v>
      </c>
      <c r="B25" s="8" t="s">
        <v>31</v>
      </c>
      <c r="C25" s="3" t="s">
        <v>32</v>
      </c>
      <c r="D25" s="22"/>
      <c r="E25" s="23">
        <v>8846.9500000000007</v>
      </c>
    </row>
    <row r="26" spans="1:7" ht="30" x14ac:dyDescent="0.25">
      <c r="A26" s="14" t="s">
        <v>51</v>
      </c>
      <c r="B26" s="8" t="s">
        <v>52</v>
      </c>
      <c r="C26" s="3" t="s">
        <v>46</v>
      </c>
      <c r="D26" s="22">
        <v>1</v>
      </c>
      <c r="E26" s="7">
        <f>235.95*1</f>
        <v>235.95</v>
      </c>
    </row>
    <row r="27" spans="1:7" x14ac:dyDescent="0.25">
      <c r="A27" s="14" t="s">
        <v>53</v>
      </c>
      <c r="B27" s="24" t="s">
        <v>52</v>
      </c>
      <c r="C27" s="3" t="s">
        <v>46</v>
      </c>
      <c r="D27" s="34">
        <v>32</v>
      </c>
      <c r="E27" s="23">
        <f>235.95*32</f>
        <v>7550.4</v>
      </c>
    </row>
    <row r="28" spans="1:7" x14ac:dyDescent="0.25">
      <c r="A28" s="32" t="s">
        <v>54</v>
      </c>
      <c r="B28" s="33" t="s">
        <v>52</v>
      </c>
      <c r="C28" s="3" t="s">
        <v>46</v>
      </c>
      <c r="D28" s="35">
        <v>16</v>
      </c>
      <c r="E28" s="23">
        <f>235.95*16</f>
        <v>3775.2</v>
      </c>
    </row>
    <row r="29" spans="1:7" s="13" customFormat="1" ht="14.25" x14ac:dyDescent="0.2">
      <c r="A29" s="9" t="s">
        <v>24</v>
      </c>
      <c r="B29" s="10"/>
      <c r="C29" s="11"/>
      <c r="D29" s="11"/>
      <c r="E29" s="12">
        <f>SUM(E23:E28)</f>
        <v>115516.97199999999</v>
      </c>
    </row>
    <row r="30" spans="1:7" ht="14.25" customHeight="1" x14ac:dyDescent="0.25"/>
    <row r="31" spans="1:7" ht="30" customHeight="1" x14ac:dyDescent="0.25">
      <c r="A31" s="54" t="s">
        <v>55</v>
      </c>
      <c r="B31" s="54"/>
      <c r="C31" s="54"/>
      <c r="D31" s="54"/>
      <c r="E31" s="54"/>
    </row>
    <row r="32" spans="1:7" ht="30" customHeight="1" x14ac:dyDescent="0.25">
      <c r="A32" s="49" t="s">
        <v>21</v>
      </c>
      <c r="B32" s="49"/>
      <c r="C32" s="49"/>
      <c r="D32" s="49"/>
      <c r="E32" s="49"/>
    </row>
    <row r="33" spans="1:5" x14ac:dyDescent="0.25">
      <c r="A33" s="49" t="s">
        <v>20</v>
      </c>
      <c r="B33" s="49"/>
      <c r="C33" s="49"/>
      <c r="D33" s="49"/>
      <c r="E33" s="49"/>
    </row>
    <row r="34" spans="1:5" ht="31.5" customHeight="1" x14ac:dyDescent="0.25">
      <c r="A34" s="49" t="s">
        <v>34</v>
      </c>
      <c r="B34" s="49"/>
      <c r="C34" s="49"/>
      <c r="D34" s="49"/>
      <c r="E34" s="49"/>
    </row>
    <row r="35" spans="1:5" x14ac:dyDescent="0.25">
      <c r="A35" s="49" t="s">
        <v>18</v>
      </c>
      <c r="B35" s="49"/>
      <c r="C35" s="49"/>
      <c r="D35" s="49"/>
      <c r="E35" s="49"/>
    </row>
    <row r="36" spans="1:5" x14ac:dyDescent="0.25">
      <c r="A36" s="56" t="s">
        <v>5</v>
      </c>
      <c r="B36" s="56"/>
      <c r="C36" s="56"/>
      <c r="D36" s="56"/>
      <c r="E36" s="56"/>
    </row>
    <row r="37" spans="1:5" x14ac:dyDescent="0.25">
      <c r="A37" s="49" t="s">
        <v>18</v>
      </c>
      <c r="B37" s="49"/>
      <c r="C37" s="49"/>
      <c r="D37" s="49"/>
      <c r="E37" s="49"/>
    </row>
    <row r="38" spans="1:5" x14ac:dyDescent="0.25">
      <c r="A38" s="57" t="s">
        <v>56</v>
      </c>
      <c r="B38" s="57"/>
      <c r="C38" s="57"/>
      <c r="D38" s="57"/>
      <c r="E38" s="57"/>
    </row>
    <row r="39" spans="1:5" ht="11.25" customHeight="1" x14ac:dyDescent="0.25">
      <c r="B39" s="58" t="s">
        <v>19</v>
      </c>
      <c r="C39" s="58"/>
      <c r="D39" s="58"/>
      <c r="E39" s="5" t="s">
        <v>6</v>
      </c>
    </row>
    <row r="40" spans="1:5" x14ac:dyDescent="0.25">
      <c r="A40" s="27"/>
      <c r="B40" s="27"/>
      <c r="C40" s="27"/>
      <c r="D40" s="27"/>
      <c r="E40" s="27"/>
    </row>
    <row r="41" spans="1:5" ht="24" customHeight="1" x14ac:dyDescent="0.25">
      <c r="A41" s="57" t="s">
        <v>33</v>
      </c>
      <c r="B41" s="57"/>
      <c r="C41" s="57"/>
      <c r="D41" s="57"/>
      <c r="E41" s="57"/>
    </row>
    <row r="42" spans="1:5" ht="16.5" customHeight="1" x14ac:dyDescent="0.25">
      <c r="B42" s="55" t="s">
        <v>19</v>
      </c>
      <c r="C42" s="55"/>
      <c r="D42" s="55"/>
      <c r="E42" s="5" t="s">
        <v>6</v>
      </c>
    </row>
    <row r="43" spans="1:5" ht="16.5" customHeight="1" x14ac:dyDescent="0.25">
      <c r="A43" s="15" t="s">
        <v>38</v>
      </c>
      <c r="B43" s="26"/>
      <c r="C43" s="26"/>
      <c r="D43" s="26"/>
      <c r="E43" s="5"/>
    </row>
    <row r="44" spans="1:5" ht="16.5" customHeight="1" x14ac:dyDescent="0.25">
      <c r="A44" s="15" t="s">
        <v>39</v>
      </c>
      <c r="B44" s="26"/>
      <c r="C44" s="26"/>
      <c r="D44" s="26"/>
      <c r="E44" s="5"/>
    </row>
    <row r="45" spans="1:5" x14ac:dyDescent="0.25">
      <c r="A45" s="13" t="s">
        <v>35</v>
      </c>
    </row>
    <row r="46" spans="1:5" x14ac:dyDescent="0.25">
      <c r="A46" s="2" t="s">
        <v>42</v>
      </c>
      <c r="B46" s="18">
        <v>-22124.16</v>
      </c>
    </row>
    <row r="47" spans="1:5" x14ac:dyDescent="0.25">
      <c r="A47" s="16" t="s">
        <v>47</v>
      </c>
      <c r="B47" s="19"/>
    </row>
    <row r="48" spans="1:5" x14ac:dyDescent="0.25">
      <c r="A48" s="2" t="s">
        <v>36</v>
      </c>
      <c r="B48" s="19">
        <v>117652.22</v>
      </c>
    </row>
    <row r="49" spans="1:2" x14ac:dyDescent="0.25">
      <c r="A49" s="2" t="s">
        <v>45</v>
      </c>
      <c r="B49" s="19">
        <f>3*100</f>
        <v>300</v>
      </c>
    </row>
    <row r="50" spans="1:2" ht="27.75" x14ac:dyDescent="0.25">
      <c r="A50" s="17" t="s">
        <v>41</v>
      </c>
      <c r="B50" s="19">
        <f>E29</f>
        <v>115516.97199999999</v>
      </c>
    </row>
    <row r="51" spans="1:2" x14ac:dyDescent="0.25">
      <c r="A51" s="13" t="s">
        <v>37</v>
      </c>
      <c r="B51" s="20">
        <f>B46+B48+B49-B50</f>
        <v>-19688.911999999997</v>
      </c>
    </row>
  </sheetData>
  <mergeCells count="31">
    <mergeCell ref="B42:D42"/>
    <mergeCell ref="A35:E35"/>
    <mergeCell ref="A36:E36"/>
    <mergeCell ref="A37:E37"/>
    <mergeCell ref="A38:E38"/>
    <mergeCell ref="B39:D39"/>
    <mergeCell ref="A41:E41"/>
    <mergeCell ref="A34:E34"/>
    <mergeCell ref="A14:E14"/>
    <mergeCell ref="A15:E15"/>
    <mergeCell ref="A16:E16"/>
    <mergeCell ref="A17:E17"/>
    <mergeCell ref="A18:E18"/>
    <mergeCell ref="A19:E19"/>
    <mergeCell ref="A20:E20"/>
    <mergeCell ref="A21:E21"/>
    <mergeCell ref="A31:E31"/>
    <mergeCell ref="A32:E32"/>
    <mergeCell ref="A33:E33"/>
    <mergeCell ref="A13:E13"/>
    <mergeCell ref="A1:E1"/>
    <mergeCell ref="A2:E2"/>
    <mergeCell ref="A3:E3"/>
    <mergeCell ref="D4:E4"/>
    <mergeCell ref="A6:E6"/>
    <mergeCell ref="A7:E7"/>
    <mergeCell ref="A8:E8"/>
    <mergeCell ref="A9:E9"/>
    <mergeCell ref="A10:E10"/>
    <mergeCell ref="A11:E11"/>
    <mergeCell ref="A12:E12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0"/>
  <sheetViews>
    <sheetView view="pageBreakPreview" topLeftCell="A19" zoomScaleSheetLayoutView="100" workbookViewId="0">
      <selection activeCell="H28" sqref="H28"/>
    </sheetView>
  </sheetViews>
  <sheetFormatPr defaultColWidth="9.140625" defaultRowHeight="15" x14ac:dyDescent="0.25"/>
  <cols>
    <col min="1" max="1" width="32.710937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6" width="12" style="2" bestFit="1" customWidth="1"/>
    <col min="7" max="16384" width="9.140625" style="2"/>
  </cols>
  <sheetData>
    <row r="1" spans="1:5" ht="15.75" x14ac:dyDescent="0.25">
      <c r="A1" s="44" t="s">
        <v>11</v>
      </c>
      <c r="B1" s="44"/>
      <c r="C1" s="44"/>
      <c r="D1" s="44"/>
      <c r="E1" s="44"/>
    </row>
    <row r="2" spans="1:5" ht="32.25" customHeight="1" x14ac:dyDescent="0.25">
      <c r="A2" s="45" t="s">
        <v>12</v>
      </c>
      <c r="B2" s="46"/>
      <c r="C2" s="46"/>
      <c r="D2" s="46"/>
      <c r="E2" s="46"/>
    </row>
    <row r="3" spans="1:5" ht="15" customHeight="1" x14ac:dyDescent="0.25">
      <c r="A3" s="47" t="s">
        <v>57</v>
      </c>
      <c r="B3" s="47"/>
      <c r="C3" s="47"/>
      <c r="D3" s="47"/>
      <c r="E3" s="47"/>
    </row>
    <row r="4" spans="1:5" s="1" customFormat="1" ht="17.25" customHeight="1" x14ac:dyDescent="0.25">
      <c r="A4" s="25" t="s">
        <v>13</v>
      </c>
      <c r="B4" s="4"/>
      <c r="C4" s="4"/>
      <c r="D4" s="48" t="s">
        <v>58</v>
      </c>
      <c r="E4" s="48"/>
    </row>
    <row r="5" spans="1:5" ht="8.25" customHeight="1" x14ac:dyDescent="0.25">
      <c r="A5" s="31"/>
      <c r="B5" s="4"/>
      <c r="C5" s="4"/>
      <c r="D5" s="4"/>
      <c r="E5" s="4"/>
    </row>
    <row r="6" spans="1:5" x14ac:dyDescent="0.25">
      <c r="A6" s="49" t="s">
        <v>0</v>
      </c>
      <c r="B6" s="49"/>
      <c r="C6" s="49"/>
      <c r="D6" s="49"/>
      <c r="E6" s="49"/>
    </row>
    <row r="7" spans="1:5" x14ac:dyDescent="0.25">
      <c r="A7" s="50" t="s">
        <v>25</v>
      </c>
      <c r="B7" s="50"/>
      <c r="C7" s="50"/>
      <c r="D7" s="50"/>
      <c r="E7" s="50"/>
    </row>
    <row r="8" spans="1:5" x14ac:dyDescent="0.25">
      <c r="A8" s="42" t="s">
        <v>1</v>
      </c>
      <c r="B8" s="42"/>
      <c r="C8" s="42"/>
      <c r="D8" s="42"/>
      <c r="E8" s="42"/>
    </row>
    <row r="9" spans="1:5" ht="7.5" customHeight="1" x14ac:dyDescent="0.25">
      <c r="A9" s="43"/>
      <c r="B9" s="43"/>
      <c r="C9" s="43"/>
      <c r="D9" s="43"/>
      <c r="E9" s="43"/>
    </row>
    <row r="10" spans="1:5" x14ac:dyDescent="0.25">
      <c r="A10" s="49" t="s">
        <v>26</v>
      </c>
      <c r="B10" s="49"/>
      <c r="C10" s="49"/>
      <c r="D10" s="49"/>
      <c r="E10" s="49"/>
    </row>
    <row r="11" spans="1:5" ht="22.5" customHeight="1" x14ac:dyDescent="0.25">
      <c r="A11" s="51" t="s">
        <v>14</v>
      </c>
      <c r="B11" s="52"/>
      <c r="C11" s="52"/>
      <c r="D11" s="52"/>
      <c r="E11" s="52"/>
    </row>
    <row r="12" spans="1:5" ht="30.75" customHeight="1" x14ac:dyDescent="0.25">
      <c r="A12" s="49" t="s">
        <v>27</v>
      </c>
      <c r="B12" s="49"/>
      <c r="C12" s="49"/>
      <c r="D12" s="49"/>
      <c r="E12" s="49"/>
    </row>
    <row r="13" spans="1:5" x14ac:dyDescent="0.25">
      <c r="A13" s="42" t="s">
        <v>15</v>
      </c>
      <c r="B13" s="43"/>
      <c r="C13" s="43"/>
      <c r="D13" s="43"/>
      <c r="E13" s="43"/>
    </row>
    <row r="14" spans="1:5" x14ac:dyDescent="0.25">
      <c r="A14" s="49" t="s">
        <v>22</v>
      </c>
      <c r="B14" s="49"/>
      <c r="C14" s="49"/>
      <c r="D14" s="49"/>
      <c r="E14" s="49"/>
    </row>
    <row r="15" spans="1:5" ht="11.25" customHeight="1" x14ac:dyDescent="0.25">
      <c r="A15" s="42" t="s">
        <v>2</v>
      </c>
      <c r="B15" s="43"/>
      <c r="C15" s="43"/>
      <c r="D15" s="43"/>
      <c r="E15" s="43"/>
    </row>
    <row r="16" spans="1:5" x14ac:dyDescent="0.25">
      <c r="A16" s="49" t="s">
        <v>50</v>
      </c>
      <c r="B16" s="49"/>
      <c r="C16" s="49"/>
      <c r="D16" s="49"/>
      <c r="E16" s="49"/>
    </row>
    <row r="17" spans="1:7" ht="10.5" customHeight="1" x14ac:dyDescent="0.25">
      <c r="A17" s="42" t="s">
        <v>16</v>
      </c>
      <c r="B17" s="43"/>
      <c r="C17" s="43"/>
      <c r="D17" s="43"/>
      <c r="E17" s="43"/>
    </row>
    <row r="18" spans="1:7" ht="30.75" customHeight="1" x14ac:dyDescent="0.25">
      <c r="A18" s="49" t="s">
        <v>17</v>
      </c>
      <c r="B18" s="49"/>
      <c r="C18" s="49"/>
      <c r="D18" s="49"/>
      <c r="E18" s="49"/>
    </row>
    <row r="19" spans="1:7" ht="63.75" customHeight="1" x14ac:dyDescent="0.25">
      <c r="A19" s="49" t="s">
        <v>28</v>
      </c>
      <c r="B19" s="49"/>
      <c r="C19" s="49"/>
      <c r="D19" s="49"/>
      <c r="E19" s="49"/>
    </row>
    <row r="20" spans="1:7" ht="33.75" customHeight="1" x14ac:dyDescent="0.25">
      <c r="A20" s="53" t="s">
        <v>29</v>
      </c>
      <c r="B20" s="53"/>
      <c r="C20" s="53"/>
      <c r="D20" s="53"/>
      <c r="E20" s="53"/>
    </row>
    <row r="21" spans="1:7" x14ac:dyDescent="0.25">
      <c r="A21" s="53"/>
      <c r="B21" s="53"/>
      <c r="C21" s="53"/>
      <c r="D21" s="53"/>
      <c r="E21" s="53"/>
      <c r="F21" s="2">
        <f>339.2+1466.1</f>
        <v>1805.3</v>
      </c>
      <c r="G21" s="2">
        <v>3</v>
      </c>
    </row>
    <row r="22" spans="1:7" ht="128.25" customHeight="1" x14ac:dyDescent="0.25">
      <c r="A22" s="3" t="s">
        <v>7</v>
      </c>
      <c r="B22" s="3" t="s">
        <v>10</v>
      </c>
      <c r="C22" s="3" t="s">
        <v>3</v>
      </c>
      <c r="D22" s="3" t="s">
        <v>9</v>
      </c>
      <c r="E22" s="3" t="s">
        <v>8</v>
      </c>
    </row>
    <row r="23" spans="1:7" ht="38.25" x14ac:dyDescent="0.25">
      <c r="A23" s="21" t="s">
        <v>44</v>
      </c>
      <c r="B23" s="8" t="s">
        <v>40</v>
      </c>
      <c r="C23" s="3" t="s">
        <v>4</v>
      </c>
      <c r="D23" s="3">
        <v>13.66</v>
      </c>
      <c r="E23" s="7">
        <f>D23*F21*G21</f>
        <v>73981.194000000003</v>
      </c>
    </row>
    <row r="24" spans="1:7" x14ac:dyDescent="0.25">
      <c r="A24" s="6" t="s">
        <v>43</v>
      </c>
      <c r="B24" s="8" t="s">
        <v>23</v>
      </c>
      <c r="C24" s="3" t="s">
        <v>4</v>
      </c>
      <c r="D24" s="3">
        <v>3.9</v>
      </c>
      <c r="E24" s="7">
        <f>D24*F21*G21</f>
        <v>21122.010000000002</v>
      </c>
    </row>
    <row r="25" spans="1:7" x14ac:dyDescent="0.25">
      <c r="A25" s="6" t="s">
        <v>30</v>
      </c>
      <c r="B25" s="8" t="s">
        <v>59</v>
      </c>
      <c r="C25" s="3" t="s">
        <v>32</v>
      </c>
      <c r="D25" s="22"/>
      <c r="E25" s="23">
        <v>1132.42</v>
      </c>
    </row>
    <row r="26" spans="1:7" x14ac:dyDescent="0.25">
      <c r="A26" s="14" t="s">
        <v>63</v>
      </c>
      <c r="B26" s="8" t="s">
        <v>64</v>
      </c>
      <c r="C26" s="3" t="s">
        <v>46</v>
      </c>
      <c r="D26" s="22">
        <v>4</v>
      </c>
      <c r="E26" s="7">
        <f>235.95*D26</f>
        <v>943.8</v>
      </c>
    </row>
    <row r="27" spans="1:7" x14ac:dyDescent="0.25">
      <c r="A27" s="14"/>
      <c r="B27" s="24"/>
      <c r="C27" s="3"/>
      <c r="D27" s="34"/>
      <c r="E27" s="23"/>
    </row>
    <row r="28" spans="1:7" s="13" customFormat="1" ht="14.25" x14ac:dyDescent="0.2">
      <c r="A28" s="9" t="s">
        <v>24</v>
      </c>
      <c r="B28" s="10"/>
      <c r="C28" s="11"/>
      <c r="D28" s="11"/>
      <c r="E28" s="12">
        <f>SUM(E23:E27)</f>
        <v>97179.423999999999</v>
      </c>
    </row>
    <row r="29" spans="1:7" ht="14.25" customHeight="1" x14ac:dyDescent="0.25"/>
    <row r="30" spans="1:7" ht="30" customHeight="1" x14ac:dyDescent="0.25">
      <c r="A30" s="54" t="s">
        <v>65</v>
      </c>
      <c r="B30" s="54"/>
      <c r="C30" s="54"/>
      <c r="D30" s="54"/>
      <c r="E30" s="54"/>
    </row>
    <row r="31" spans="1:7" ht="30" customHeight="1" x14ac:dyDescent="0.25">
      <c r="A31" s="49" t="s">
        <v>21</v>
      </c>
      <c r="B31" s="49"/>
      <c r="C31" s="49"/>
      <c r="D31" s="49"/>
      <c r="E31" s="49"/>
    </row>
    <row r="32" spans="1:7" x14ac:dyDescent="0.25">
      <c r="A32" s="49" t="s">
        <v>20</v>
      </c>
      <c r="B32" s="49"/>
      <c r="C32" s="49"/>
      <c r="D32" s="49"/>
      <c r="E32" s="49"/>
    </row>
    <row r="33" spans="1:5" ht="31.5" customHeight="1" x14ac:dyDescent="0.25">
      <c r="A33" s="49" t="s">
        <v>34</v>
      </c>
      <c r="B33" s="49"/>
      <c r="C33" s="49"/>
      <c r="D33" s="49"/>
      <c r="E33" s="49"/>
    </row>
    <row r="34" spans="1:5" x14ac:dyDescent="0.25">
      <c r="A34" s="49" t="s">
        <v>18</v>
      </c>
      <c r="B34" s="49"/>
      <c r="C34" s="49"/>
      <c r="D34" s="49"/>
      <c r="E34" s="49"/>
    </row>
    <row r="35" spans="1:5" x14ac:dyDescent="0.25">
      <c r="A35" s="56" t="s">
        <v>5</v>
      </c>
      <c r="B35" s="56"/>
      <c r="C35" s="56"/>
      <c r="D35" s="56"/>
      <c r="E35" s="56"/>
    </row>
    <row r="36" spans="1:5" x14ac:dyDescent="0.25">
      <c r="A36" s="49" t="s">
        <v>18</v>
      </c>
      <c r="B36" s="49"/>
      <c r="C36" s="49"/>
      <c r="D36" s="49"/>
      <c r="E36" s="49"/>
    </row>
    <row r="37" spans="1:5" x14ac:dyDescent="0.25">
      <c r="A37" s="57" t="s">
        <v>56</v>
      </c>
      <c r="B37" s="57"/>
      <c r="C37" s="57"/>
      <c r="D37" s="57"/>
      <c r="E37" s="57"/>
    </row>
    <row r="38" spans="1:5" ht="11.25" customHeight="1" x14ac:dyDescent="0.25">
      <c r="B38" s="58" t="s">
        <v>19</v>
      </c>
      <c r="C38" s="58"/>
      <c r="D38" s="58"/>
      <c r="E38" s="5" t="s">
        <v>6</v>
      </c>
    </row>
    <row r="39" spans="1:5" x14ac:dyDescent="0.25">
      <c r="A39" s="30"/>
      <c r="B39" s="30"/>
      <c r="C39" s="30"/>
      <c r="D39" s="30"/>
      <c r="E39" s="30"/>
    </row>
    <row r="40" spans="1:5" ht="24" customHeight="1" x14ac:dyDescent="0.25">
      <c r="A40" s="57" t="s">
        <v>33</v>
      </c>
      <c r="B40" s="57"/>
      <c r="C40" s="57"/>
      <c r="D40" s="57"/>
      <c r="E40" s="57"/>
    </row>
    <row r="41" spans="1:5" ht="16.5" customHeight="1" x14ac:dyDescent="0.25">
      <c r="B41" s="55" t="s">
        <v>19</v>
      </c>
      <c r="C41" s="55"/>
      <c r="D41" s="55"/>
      <c r="E41" s="5" t="s">
        <v>6</v>
      </c>
    </row>
    <row r="42" spans="1:5" ht="16.5" customHeight="1" x14ac:dyDescent="0.25">
      <c r="A42" s="15" t="s">
        <v>38</v>
      </c>
      <c r="B42" s="29"/>
      <c r="C42" s="29"/>
      <c r="D42" s="29"/>
      <c r="E42" s="5"/>
    </row>
    <row r="43" spans="1:5" ht="16.5" customHeight="1" x14ac:dyDescent="0.25">
      <c r="A43" s="15" t="s">
        <v>39</v>
      </c>
      <c r="B43" s="29"/>
      <c r="C43" s="29"/>
      <c r="D43" s="29"/>
      <c r="E43" s="5"/>
    </row>
    <row r="44" spans="1:5" x14ac:dyDescent="0.25">
      <c r="A44" s="13" t="s">
        <v>35</v>
      </c>
    </row>
    <row r="45" spans="1:5" x14ac:dyDescent="0.25">
      <c r="A45" s="2" t="s">
        <v>42</v>
      </c>
      <c r="B45" s="18">
        <f>'1КВ'!B51</f>
        <v>-19688.911999999997</v>
      </c>
    </row>
    <row r="46" spans="1:5" x14ac:dyDescent="0.25">
      <c r="A46" s="16" t="s">
        <v>47</v>
      </c>
      <c r="B46" s="19"/>
    </row>
    <row r="47" spans="1:5" x14ac:dyDescent="0.25">
      <c r="A47" s="2" t="s">
        <v>36</v>
      </c>
      <c r="B47" s="19">
        <v>132341.03</v>
      </c>
    </row>
    <row r="48" spans="1:5" x14ac:dyDescent="0.25">
      <c r="A48" s="2" t="s">
        <v>45</v>
      </c>
      <c r="B48" s="19">
        <f>3*100</f>
        <v>300</v>
      </c>
    </row>
    <row r="49" spans="1:2" ht="27.75" x14ac:dyDescent="0.25">
      <c r="A49" s="17" t="s">
        <v>41</v>
      </c>
      <c r="B49" s="19">
        <f>E28</f>
        <v>97179.423999999999</v>
      </c>
    </row>
    <row r="50" spans="1:2" x14ac:dyDescent="0.25">
      <c r="A50" s="13" t="s">
        <v>37</v>
      </c>
      <c r="B50" s="20">
        <f>B45+B47+B48-B49</f>
        <v>15772.694000000003</v>
      </c>
    </row>
  </sheetData>
  <mergeCells count="31">
    <mergeCell ref="B41:D41"/>
    <mergeCell ref="A34:E34"/>
    <mergeCell ref="A35:E35"/>
    <mergeCell ref="A36:E36"/>
    <mergeCell ref="A37:E37"/>
    <mergeCell ref="B38:D38"/>
    <mergeCell ref="A40:E40"/>
    <mergeCell ref="A33:E33"/>
    <mergeCell ref="A14:E14"/>
    <mergeCell ref="A15:E15"/>
    <mergeCell ref="A16:E16"/>
    <mergeCell ref="A17:E17"/>
    <mergeCell ref="A18:E18"/>
    <mergeCell ref="A19:E19"/>
    <mergeCell ref="A20:E20"/>
    <mergeCell ref="A21:E21"/>
    <mergeCell ref="A30:E30"/>
    <mergeCell ref="A31:E31"/>
    <mergeCell ref="A32:E32"/>
    <mergeCell ref="A13:E13"/>
    <mergeCell ref="A1:E1"/>
    <mergeCell ref="A2:E2"/>
    <mergeCell ref="A3:E3"/>
    <mergeCell ref="D4:E4"/>
    <mergeCell ref="A6:E6"/>
    <mergeCell ref="A7:E7"/>
    <mergeCell ref="A8:E8"/>
    <mergeCell ref="A9:E9"/>
    <mergeCell ref="A10:E10"/>
    <mergeCell ref="A11:E11"/>
    <mergeCell ref="A12:E12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0"/>
  <sheetViews>
    <sheetView view="pageBreakPreview" topLeftCell="A22" zoomScaleSheetLayoutView="100" workbookViewId="0">
      <selection activeCell="A26" sqref="A26"/>
    </sheetView>
  </sheetViews>
  <sheetFormatPr defaultColWidth="9.140625" defaultRowHeight="15" x14ac:dyDescent="0.25"/>
  <cols>
    <col min="1" max="1" width="32.710937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6" width="12" style="2" bestFit="1" customWidth="1"/>
    <col min="7" max="16384" width="9.140625" style="2"/>
  </cols>
  <sheetData>
    <row r="1" spans="1:5" ht="15.75" x14ac:dyDescent="0.25">
      <c r="A1" s="44" t="s">
        <v>11</v>
      </c>
      <c r="B1" s="44"/>
      <c r="C1" s="44"/>
      <c r="D1" s="44"/>
      <c r="E1" s="44"/>
    </row>
    <row r="2" spans="1:5" ht="32.25" customHeight="1" x14ac:dyDescent="0.25">
      <c r="A2" s="45" t="s">
        <v>12</v>
      </c>
      <c r="B2" s="46"/>
      <c r="C2" s="46"/>
      <c r="D2" s="46"/>
      <c r="E2" s="46"/>
    </row>
    <row r="3" spans="1:5" ht="15" customHeight="1" x14ac:dyDescent="0.25">
      <c r="A3" s="47" t="s">
        <v>60</v>
      </c>
      <c r="B3" s="47"/>
      <c r="C3" s="47"/>
      <c r="D3" s="47"/>
      <c r="E3" s="47"/>
    </row>
    <row r="4" spans="1:5" s="1" customFormat="1" ht="17.25" customHeight="1" x14ac:dyDescent="0.25">
      <c r="A4" s="25" t="s">
        <v>13</v>
      </c>
      <c r="B4" s="4"/>
      <c r="C4" s="4"/>
      <c r="D4" s="48" t="s">
        <v>61</v>
      </c>
      <c r="E4" s="48"/>
    </row>
    <row r="5" spans="1:5" ht="8.25" customHeight="1" x14ac:dyDescent="0.25">
      <c r="A5" s="37"/>
      <c r="B5" s="4"/>
      <c r="C5" s="4"/>
      <c r="D5" s="4"/>
      <c r="E5" s="4"/>
    </row>
    <row r="6" spans="1:5" x14ac:dyDescent="0.25">
      <c r="A6" s="49" t="s">
        <v>0</v>
      </c>
      <c r="B6" s="49"/>
      <c r="C6" s="49"/>
      <c r="D6" s="49"/>
      <c r="E6" s="49"/>
    </row>
    <row r="7" spans="1:5" x14ac:dyDescent="0.25">
      <c r="A7" s="50" t="s">
        <v>25</v>
      </c>
      <c r="B7" s="50"/>
      <c r="C7" s="50"/>
      <c r="D7" s="50"/>
      <c r="E7" s="50"/>
    </row>
    <row r="8" spans="1:5" x14ac:dyDescent="0.25">
      <c r="A8" s="42" t="s">
        <v>1</v>
      </c>
      <c r="B8" s="42"/>
      <c r="C8" s="42"/>
      <c r="D8" s="42"/>
      <c r="E8" s="42"/>
    </row>
    <row r="9" spans="1:5" ht="7.5" customHeight="1" x14ac:dyDescent="0.25">
      <c r="A9" s="43"/>
      <c r="B9" s="43"/>
      <c r="C9" s="43"/>
      <c r="D9" s="43"/>
      <c r="E9" s="43"/>
    </row>
    <row r="10" spans="1:5" x14ac:dyDescent="0.25">
      <c r="A10" s="49" t="s">
        <v>26</v>
      </c>
      <c r="B10" s="49"/>
      <c r="C10" s="49"/>
      <c r="D10" s="49"/>
      <c r="E10" s="49"/>
    </row>
    <row r="11" spans="1:5" ht="22.5" customHeight="1" x14ac:dyDescent="0.25">
      <c r="A11" s="51" t="s">
        <v>14</v>
      </c>
      <c r="B11" s="52"/>
      <c r="C11" s="52"/>
      <c r="D11" s="52"/>
      <c r="E11" s="52"/>
    </row>
    <row r="12" spans="1:5" ht="30.75" customHeight="1" x14ac:dyDescent="0.25">
      <c r="A12" s="49" t="s">
        <v>27</v>
      </c>
      <c r="B12" s="49"/>
      <c r="C12" s="49"/>
      <c r="D12" s="49"/>
      <c r="E12" s="49"/>
    </row>
    <row r="13" spans="1:5" x14ac:dyDescent="0.25">
      <c r="A13" s="42" t="s">
        <v>15</v>
      </c>
      <c r="B13" s="43"/>
      <c r="C13" s="43"/>
      <c r="D13" s="43"/>
      <c r="E13" s="43"/>
    </row>
    <row r="14" spans="1:5" x14ac:dyDescent="0.25">
      <c r="A14" s="49" t="s">
        <v>22</v>
      </c>
      <c r="B14" s="49"/>
      <c r="C14" s="49"/>
      <c r="D14" s="49"/>
      <c r="E14" s="49"/>
    </row>
    <row r="15" spans="1:5" ht="11.25" customHeight="1" x14ac:dyDescent="0.25">
      <c r="A15" s="42" t="s">
        <v>2</v>
      </c>
      <c r="B15" s="43"/>
      <c r="C15" s="43"/>
      <c r="D15" s="43"/>
      <c r="E15" s="43"/>
    </row>
    <row r="16" spans="1:5" x14ac:dyDescent="0.25">
      <c r="A16" s="49" t="s">
        <v>50</v>
      </c>
      <c r="B16" s="49"/>
      <c r="C16" s="49"/>
      <c r="D16" s="49"/>
      <c r="E16" s="49"/>
    </row>
    <row r="17" spans="1:7" ht="10.5" customHeight="1" x14ac:dyDescent="0.25">
      <c r="A17" s="42" t="s">
        <v>16</v>
      </c>
      <c r="B17" s="43"/>
      <c r="C17" s="43"/>
      <c r="D17" s="43"/>
      <c r="E17" s="43"/>
    </row>
    <row r="18" spans="1:7" ht="30.75" customHeight="1" x14ac:dyDescent="0.25">
      <c r="A18" s="49" t="s">
        <v>17</v>
      </c>
      <c r="B18" s="49"/>
      <c r="C18" s="49"/>
      <c r="D18" s="49"/>
      <c r="E18" s="49"/>
    </row>
    <row r="19" spans="1:7" ht="63.75" customHeight="1" x14ac:dyDescent="0.25">
      <c r="A19" s="49" t="s">
        <v>28</v>
      </c>
      <c r="B19" s="49"/>
      <c r="C19" s="49"/>
      <c r="D19" s="49"/>
      <c r="E19" s="49"/>
    </row>
    <row r="20" spans="1:7" ht="33.75" customHeight="1" x14ac:dyDescent="0.25">
      <c r="A20" s="53" t="s">
        <v>29</v>
      </c>
      <c r="B20" s="53"/>
      <c r="C20" s="53"/>
      <c r="D20" s="53"/>
      <c r="E20" s="53"/>
    </row>
    <row r="21" spans="1:7" x14ac:dyDescent="0.25">
      <c r="A21" s="53"/>
      <c r="B21" s="53"/>
      <c r="C21" s="53"/>
      <c r="D21" s="53"/>
      <c r="E21" s="53"/>
      <c r="F21" s="2">
        <f>339.2+1466.1</f>
        <v>1805.3</v>
      </c>
      <c r="G21" s="2">
        <v>3</v>
      </c>
    </row>
    <row r="22" spans="1:7" ht="128.25" customHeight="1" x14ac:dyDescent="0.25">
      <c r="A22" s="3" t="s">
        <v>7</v>
      </c>
      <c r="B22" s="3" t="s">
        <v>10</v>
      </c>
      <c r="C22" s="3" t="s">
        <v>3</v>
      </c>
      <c r="D22" s="3" t="s">
        <v>9</v>
      </c>
      <c r="E22" s="3" t="s">
        <v>8</v>
      </c>
    </row>
    <row r="23" spans="1:7" ht="38.25" x14ac:dyDescent="0.25">
      <c r="A23" s="21" t="s">
        <v>44</v>
      </c>
      <c r="B23" s="8" t="s">
        <v>40</v>
      </c>
      <c r="C23" s="3" t="s">
        <v>4</v>
      </c>
      <c r="D23" s="3">
        <v>15.28</v>
      </c>
      <c r="E23" s="7">
        <f>D23*F21*G21</f>
        <v>82754.95199999999</v>
      </c>
    </row>
    <row r="24" spans="1:7" x14ac:dyDescent="0.25">
      <c r="A24" s="6" t="s">
        <v>43</v>
      </c>
      <c r="B24" s="8" t="s">
        <v>23</v>
      </c>
      <c r="C24" s="3" t="s">
        <v>4</v>
      </c>
      <c r="D24" s="3">
        <v>4.3600000000000003</v>
      </c>
      <c r="E24" s="7">
        <f>D24*F21*G21</f>
        <v>23613.324000000001</v>
      </c>
    </row>
    <row r="25" spans="1:7" x14ac:dyDescent="0.25">
      <c r="A25" s="6" t="s">
        <v>30</v>
      </c>
      <c r="B25" s="8" t="s">
        <v>62</v>
      </c>
      <c r="C25" s="3" t="s">
        <v>32</v>
      </c>
      <c r="D25" s="22"/>
      <c r="E25" s="23">
        <v>0</v>
      </c>
    </row>
    <row r="26" spans="1:7" ht="30" x14ac:dyDescent="0.25">
      <c r="A26" s="14" t="s">
        <v>66</v>
      </c>
      <c r="B26" s="8" t="s">
        <v>67</v>
      </c>
      <c r="C26" s="3" t="s">
        <v>32</v>
      </c>
      <c r="D26" s="22"/>
      <c r="E26" s="7">
        <v>17494.669999999998</v>
      </c>
    </row>
    <row r="27" spans="1:7" x14ac:dyDescent="0.25">
      <c r="A27" s="14"/>
      <c r="B27" s="24"/>
      <c r="C27" s="3"/>
      <c r="D27" s="34"/>
      <c r="E27" s="23"/>
    </row>
    <row r="28" spans="1:7" s="13" customFormat="1" ht="14.25" x14ac:dyDescent="0.2">
      <c r="A28" s="9" t="s">
        <v>24</v>
      </c>
      <c r="B28" s="10"/>
      <c r="C28" s="11"/>
      <c r="D28" s="11"/>
      <c r="E28" s="12">
        <f>SUM(E23:E27)</f>
        <v>123862.94599999998</v>
      </c>
    </row>
    <row r="29" spans="1:7" ht="14.25" customHeight="1" x14ac:dyDescent="0.25"/>
    <row r="30" spans="1:7" ht="30" customHeight="1" x14ac:dyDescent="0.25">
      <c r="A30" s="54" t="s">
        <v>68</v>
      </c>
      <c r="B30" s="54"/>
      <c r="C30" s="54"/>
      <c r="D30" s="54"/>
      <c r="E30" s="54"/>
    </row>
    <row r="31" spans="1:7" ht="30" customHeight="1" x14ac:dyDescent="0.25">
      <c r="A31" s="49" t="s">
        <v>21</v>
      </c>
      <c r="B31" s="49"/>
      <c r="C31" s="49"/>
      <c r="D31" s="49"/>
      <c r="E31" s="49"/>
    </row>
    <row r="32" spans="1:7" x14ac:dyDescent="0.25">
      <c r="A32" s="49" t="s">
        <v>20</v>
      </c>
      <c r="B32" s="49"/>
      <c r="C32" s="49"/>
      <c r="D32" s="49"/>
      <c r="E32" s="49"/>
    </row>
    <row r="33" spans="1:5" ht="31.5" customHeight="1" x14ac:dyDescent="0.25">
      <c r="A33" s="49" t="s">
        <v>34</v>
      </c>
      <c r="B33" s="49"/>
      <c r="C33" s="49"/>
      <c r="D33" s="49"/>
      <c r="E33" s="49"/>
    </row>
    <row r="34" spans="1:5" x14ac:dyDescent="0.25">
      <c r="A34" s="49" t="s">
        <v>18</v>
      </c>
      <c r="B34" s="49"/>
      <c r="C34" s="49"/>
      <c r="D34" s="49"/>
      <c r="E34" s="49"/>
    </row>
    <row r="35" spans="1:5" x14ac:dyDescent="0.25">
      <c r="A35" s="56" t="s">
        <v>5</v>
      </c>
      <c r="B35" s="56"/>
      <c r="C35" s="56"/>
      <c r="D35" s="56"/>
      <c r="E35" s="56"/>
    </row>
    <row r="36" spans="1:5" x14ac:dyDescent="0.25">
      <c r="A36" s="49" t="s">
        <v>18</v>
      </c>
      <c r="B36" s="49"/>
      <c r="C36" s="49"/>
      <c r="D36" s="49"/>
      <c r="E36" s="49"/>
    </row>
    <row r="37" spans="1:5" x14ac:dyDescent="0.25">
      <c r="A37" s="57" t="s">
        <v>56</v>
      </c>
      <c r="B37" s="57"/>
      <c r="C37" s="57"/>
      <c r="D37" s="57"/>
      <c r="E37" s="57"/>
    </row>
    <row r="38" spans="1:5" ht="11.25" customHeight="1" x14ac:dyDescent="0.25">
      <c r="B38" s="58" t="s">
        <v>19</v>
      </c>
      <c r="C38" s="58"/>
      <c r="D38" s="58"/>
      <c r="E38" s="5" t="s">
        <v>6</v>
      </c>
    </row>
    <row r="39" spans="1:5" x14ac:dyDescent="0.25">
      <c r="A39" s="36"/>
      <c r="B39" s="36"/>
      <c r="C39" s="36"/>
      <c r="D39" s="36"/>
      <c r="E39" s="36"/>
    </row>
    <row r="40" spans="1:5" ht="24" customHeight="1" x14ac:dyDescent="0.25">
      <c r="A40" s="57" t="s">
        <v>33</v>
      </c>
      <c r="B40" s="57"/>
      <c r="C40" s="57"/>
      <c r="D40" s="57"/>
      <c r="E40" s="57"/>
    </row>
    <row r="41" spans="1:5" ht="16.5" customHeight="1" x14ac:dyDescent="0.25">
      <c r="B41" s="55" t="s">
        <v>19</v>
      </c>
      <c r="C41" s="55"/>
      <c r="D41" s="55"/>
      <c r="E41" s="5" t="s">
        <v>6</v>
      </c>
    </row>
    <row r="42" spans="1:5" ht="16.5" customHeight="1" x14ac:dyDescent="0.25">
      <c r="A42" s="15" t="s">
        <v>38</v>
      </c>
      <c r="B42" s="38"/>
      <c r="C42" s="38"/>
      <c r="D42" s="38"/>
      <c r="E42" s="5"/>
    </row>
    <row r="43" spans="1:5" ht="16.5" customHeight="1" x14ac:dyDescent="0.25">
      <c r="A43" s="15" t="s">
        <v>39</v>
      </c>
      <c r="B43" s="38"/>
      <c r="C43" s="38"/>
      <c r="D43" s="38"/>
      <c r="E43" s="5"/>
    </row>
    <row r="44" spans="1:5" x14ac:dyDescent="0.25">
      <c r="A44" s="13" t="s">
        <v>35</v>
      </c>
    </row>
    <row r="45" spans="1:5" x14ac:dyDescent="0.25">
      <c r="A45" s="2" t="s">
        <v>42</v>
      </c>
      <c r="B45" s="18">
        <f>'2кв'!B50</f>
        <v>15772.694000000003</v>
      </c>
    </row>
    <row r="46" spans="1:5" x14ac:dyDescent="0.25">
      <c r="A46" s="16" t="s">
        <v>69</v>
      </c>
      <c r="B46" s="19"/>
    </row>
    <row r="47" spans="1:5" x14ac:dyDescent="0.25">
      <c r="A47" s="2" t="s">
        <v>36</v>
      </c>
      <c r="B47" s="19">
        <v>143698.16</v>
      </c>
    </row>
    <row r="48" spans="1:5" x14ac:dyDescent="0.25">
      <c r="A48" s="2" t="s">
        <v>45</v>
      </c>
      <c r="B48" s="19">
        <f>3*100</f>
        <v>300</v>
      </c>
    </row>
    <row r="49" spans="1:2" ht="27.75" x14ac:dyDescent="0.25">
      <c r="A49" s="17" t="s">
        <v>41</v>
      </c>
      <c r="B49" s="19">
        <f>E28</f>
        <v>123862.94599999998</v>
      </c>
    </row>
    <row r="50" spans="1:2" x14ac:dyDescent="0.25">
      <c r="A50" s="13" t="s">
        <v>37</v>
      </c>
      <c r="B50" s="20">
        <f>B45+B47+B48-B49</f>
        <v>35907.90800000001</v>
      </c>
    </row>
  </sheetData>
  <mergeCells count="31">
    <mergeCell ref="A13:E13"/>
    <mergeCell ref="A1:E1"/>
    <mergeCell ref="A2:E2"/>
    <mergeCell ref="A3:E3"/>
    <mergeCell ref="D4:E4"/>
    <mergeCell ref="A6:E6"/>
    <mergeCell ref="A7:E7"/>
    <mergeCell ref="A8:E8"/>
    <mergeCell ref="A9:E9"/>
    <mergeCell ref="A10:E10"/>
    <mergeCell ref="A11:E11"/>
    <mergeCell ref="A12:E12"/>
    <mergeCell ref="A33:E33"/>
    <mergeCell ref="A14:E14"/>
    <mergeCell ref="A15:E15"/>
    <mergeCell ref="A16:E16"/>
    <mergeCell ref="A17:E17"/>
    <mergeCell ref="A18:E18"/>
    <mergeCell ref="A19:E19"/>
    <mergeCell ref="A20:E20"/>
    <mergeCell ref="A21:E21"/>
    <mergeCell ref="A30:E30"/>
    <mergeCell ref="A31:E31"/>
    <mergeCell ref="A32:E32"/>
    <mergeCell ref="B41:D41"/>
    <mergeCell ref="A34:E34"/>
    <mergeCell ref="A35:E35"/>
    <mergeCell ref="A36:E36"/>
    <mergeCell ref="A37:E37"/>
    <mergeCell ref="B38:D38"/>
    <mergeCell ref="A40:E40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0"/>
  <sheetViews>
    <sheetView view="pageBreakPreview" topLeftCell="A40" zoomScaleSheetLayoutView="100" workbookViewId="0">
      <selection activeCell="B48" sqref="B48"/>
    </sheetView>
  </sheetViews>
  <sheetFormatPr defaultColWidth="9.140625" defaultRowHeight="15" x14ac:dyDescent="0.25"/>
  <cols>
    <col min="1" max="1" width="32.710937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6" width="12" style="2" bestFit="1" customWidth="1"/>
    <col min="7" max="16384" width="9.140625" style="2"/>
  </cols>
  <sheetData>
    <row r="1" spans="1:5" ht="15.75" x14ac:dyDescent="0.25">
      <c r="A1" s="44" t="s">
        <v>11</v>
      </c>
      <c r="B1" s="44"/>
      <c r="C1" s="44"/>
      <c r="D1" s="44"/>
      <c r="E1" s="44"/>
    </row>
    <row r="2" spans="1:5" ht="32.25" customHeight="1" x14ac:dyDescent="0.25">
      <c r="A2" s="45" t="s">
        <v>12</v>
      </c>
      <c r="B2" s="46"/>
      <c r="C2" s="46"/>
      <c r="D2" s="46"/>
      <c r="E2" s="46"/>
    </row>
    <row r="3" spans="1:5" ht="15" customHeight="1" x14ac:dyDescent="0.25">
      <c r="A3" s="47" t="s">
        <v>91</v>
      </c>
      <c r="B3" s="47"/>
      <c r="C3" s="47"/>
      <c r="D3" s="47"/>
      <c r="E3" s="47"/>
    </row>
    <row r="4" spans="1:5" s="1" customFormat="1" ht="17.25" customHeight="1" x14ac:dyDescent="0.25">
      <c r="A4" s="25" t="s">
        <v>13</v>
      </c>
      <c r="B4" s="4"/>
      <c r="C4" s="4"/>
      <c r="D4" s="87"/>
      <c r="E4" s="87" t="s">
        <v>92</v>
      </c>
    </row>
    <row r="5" spans="1:5" ht="8.25" customHeight="1" x14ac:dyDescent="0.25">
      <c r="A5" s="41"/>
      <c r="B5" s="4"/>
      <c r="C5" s="4"/>
      <c r="D5" s="4"/>
      <c r="E5" s="4"/>
    </row>
    <row r="6" spans="1:5" x14ac:dyDescent="0.25">
      <c r="A6" s="49" t="s">
        <v>0</v>
      </c>
      <c r="B6" s="49"/>
      <c r="C6" s="49"/>
      <c r="D6" s="49"/>
      <c r="E6" s="49"/>
    </row>
    <row r="7" spans="1:5" x14ac:dyDescent="0.25">
      <c r="A7" s="50" t="s">
        <v>25</v>
      </c>
      <c r="B7" s="50"/>
      <c r="C7" s="50"/>
      <c r="D7" s="50"/>
      <c r="E7" s="50"/>
    </row>
    <row r="8" spans="1:5" x14ac:dyDescent="0.25">
      <c r="A8" s="42" t="s">
        <v>1</v>
      </c>
      <c r="B8" s="42"/>
      <c r="C8" s="42"/>
      <c r="D8" s="42"/>
      <c r="E8" s="42"/>
    </row>
    <row r="9" spans="1:5" ht="7.5" customHeight="1" x14ac:dyDescent="0.25">
      <c r="A9" s="43"/>
      <c r="B9" s="43"/>
      <c r="C9" s="43"/>
      <c r="D9" s="43"/>
      <c r="E9" s="43"/>
    </row>
    <row r="10" spans="1:5" x14ac:dyDescent="0.25">
      <c r="A10" s="49" t="s">
        <v>26</v>
      </c>
      <c r="B10" s="49"/>
      <c r="C10" s="49"/>
      <c r="D10" s="49"/>
      <c r="E10" s="49"/>
    </row>
    <row r="11" spans="1:5" ht="22.5" customHeight="1" x14ac:dyDescent="0.25">
      <c r="A11" s="51" t="s">
        <v>14</v>
      </c>
      <c r="B11" s="52"/>
      <c r="C11" s="52"/>
      <c r="D11" s="52"/>
      <c r="E11" s="52"/>
    </row>
    <row r="12" spans="1:5" ht="30.75" customHeight="1" x14ac:dyDescent="0.25">
      <c r="A12" s="49" t="s">
        <v>27</v>
      </c>
      <c r="B12" s="49"/>
      <c r="C12" s="49"/>
      <c r="D12" s="49"/>
      <c r="E12" s="49"/>
    </row>
    <row r="13" spans="1:5" x14ac:dyDescent="0.25">
      <c r="A13" s="42" t="s">
        <v>15</v>
      </c>
      <c r="B13" s="43"/>
      <c r="C13" s="43"/>
      <c r="D13" s="43"/>
      <c r="E13" s="43"/>
    </row>
    <row r="14" spans="1:5" x14ac:dyDescent="0.25">
      <c r="A14" s="49" t="s">
        <v>22</v>
      </c>
      <c r="B14" s="49"/>
      <c r="C14" s="49"/>
      <c r="D14" s="49"/>
      <c r="E14" s="49"/>
    </row>
    <row r="15" spans="1:5" ht="11.25" customHeight="1" x14ac:dyDescent="0.25">
      <c r="A15" s="42" t="s">
        <v>2</v>
      </c>
      <c r="B15" s="43"/>
      <c r="C15" s="43"/>
      <c r="D15" s="43"/>
      <c r="E15" s="43"/>
    </row>
    <row r="16" spans="1:5" x14ac:dyDescent="0.25">
      <c r="A16" s="49" t="s">
        <v>50</v>
      </c>
      <c r="B16" s="49"/>
      <c r="C16" s="49"/>
      <c r="D16" s="49"/>
      <c r="E16" s="49"/>
    </row>
    <row r="17" spans="1:7" ht="10.5" customHeight="1" x14ac:dyDescent="0.25">
      <c r="A17" s="42" t="s">
        <v>16</v>
      </c>
      <c r="B17" s="43"/>
      <c r="C17" s="43"/>
      <c r="D17" s="43"/>
      <c r="E17" s="43"/>
    </row>
    <row r="18" spans="1:7" ht="30.75" customHeight="1" x14ac:dyDescent="0.25">
      <c r="A18" s="49" t="s">
        <v>17</v>
      </c>
      <c r="B18" s="49"/>
      <c r="C18" s="49"/>
      <c r="D18" s="49"/>
      <c r="E18" s="49"/>
    </row>
    <row r="19" spans="1:7" ht="63.75" customHeight="1" x14ac:dyDescent="0.25">
      <c r="A19" s="49" t="s">
        <v>28</v>
      </c>
      <c r="B19" s="49"/>
      <c r="C19" s="49"/>
      <c r="D19" s="49"/>
      <c r="E19" s="49"/>
    </row>
    <row r="20" spans="1:7" ht="33.75" customHeight="1" x14ac:dyDescent="0.25">
      <c r="A20" s="53" t="s">
        <v>29</v>
      </c>
      <c r="B20" s="53"/>
      <c r="C20" s="53"/>
      <c r="D20" s="53"/>
      <c r="E20" s="53"/>
    </row>
    <row r="21" spans="1:7" x14ac:dyDescent="0.25">
      <c r="A21" s="53"/>
      <c r="B21" s="53"/>
      <c r="C21" s="53"/>
      <c r="D21" s="53"/>
      <c r="E21" s="53"/>
      <c r="F21" s="2">
        <f>339.2+1466.1</f>
        <v>1805.3</v>
      </c>
      <c r="G21" s="2">
        <v>3</v>
      </c>
    </row>
    <row r="22" spans="1:7" ht="128.25" customHeight="1" x14ac:dyDescent="0.25">
      <c r="A22" s="3" t="s">
        <v>7</v>
      </c>
      <c r="B22" s="3" t="s">
        <v>10</v>
      </c>
      <c r="C22" s="3" t="s">
        <v>3</v>
      </c>
      <c r="D22" s="3" t="s">
        <v>9</v>
      </c>
      <c r="E22" s="3" t="s">
        <v>8</v>
      </c>
    </row>
    <row r="23" spans="1:7" ht="38.25" x14ac:dyDescent="0.25">
      <c r="A23" s="21" t="s">
        <v>44</v>
      </c>
      <c r="B23" s="8" t="s">
        <v>40</v>
      </c>
      <c r="C23" s="3" t="s">
        <v>4</v>
      </c>
      <c r="D23" s="3">
        <v>15.28</v>
      </c>
      <c r="E23" s="7">
        <f>D23*F21*G21</f>
        <v>82754.95199999999</v>
      </c>
    </row>
    <row r="24" spans="1:7" x14ac:dyDescent="0.25">
      <c r="A24" s="6" t="s">
        <v>43</v>
      </c>
      <c r="B24" s="8" t="s">
        <v>23</v>
      </c>
      <c r="C24" s="3" t="s">
        <v>4</v>
      </c>
      <c r="D24" s="3">
        <v>4.3600000000000003</v>
      </c>
      <c r="E24" s="7">
        <f>D24*F21*G21</f>
        <v>23613.324000000001</v>
      </c>
    </row>
    <row r="25" spans="1:7" x14ac:dyDescent="0.25">
      <c r="A25" s="6" t="s">
        <v>30</v>
      </c>
      <c r="B25" s="8" t="s">
        <v>93</v>
      </c>
      <c r="C25" s="3" t="s">
        <v>32</v>
      </c>
      <c r="D25" s="22"/>
      <c r="E25" s="23">
        <v>4066.18</v>
      </c>
    </row>
    <row r="26" spans="1:7" x14ac:dyDescent="0.25">
      <c r="A26" s="14" t="s">
        <v>94</v>
      </c>
      <c r="B26" s="8" t="s">
        <v>95</v>
      </c>
      <c r="C26" s="3" t="s">
        <v>46</v>
      </c>
      <c r="D26" s="22">
        <v>8</v>
      </c>
      <c r="E26" s="7">
        <f>D26*260.07</f>
        <v>2080.56</v>
      </c>
    </row>
    <row r="27" spans="1:7" x14ac:dyDescent="0.25">
      <c r="A27" s="14"/>
      <c r="B27" s="24"/>
      <c r="C27" s="3"/>
      <c r="D27" s="34"/>
      <c r="E27" s="23"/>
    </row>
    <row r="28" spans="1:7" s="13" customFormat="1" ht="14.25" x14ac:dyDescent="0.2">
      <c r="A28" s="9" t="s">
        <v>24</v>
      </c>
      <c r="B28" s="10"/>
      <c r="C28" s="11"/>
      <c r="D28" s="11"/>
      <c r="E28" s="12">
        <f>SUM(E23:E27)</f>
        <v>112515.01599999997</v>
      </c>
    </row>
    <row r="29" spans="1:7" ht="14.25" customHeight="1" x14ac:dyDescent="0.25"/>
    <row r="30" spans="1:7" ht="30" customHeight="1" x14ac:dyDescent="0.25">
      <c r="A30" s="54" t="s">
        <v>96</v>
      </c>
      <c r="B30" s="54"/>
      <c r="C30" s="54"/>
      <c r="D30" s="54"/>
      <c r="E30" s="54"/>
    </row>
    <row r="31" spans="1:7" ht="30" customHeight="1" x14ac:dyDescent="0.25">
      <c r="A31" s="49" t="s">
        <v>21</v>
      </c>
      <c r="B31" s="49"/>
      <c r="C31" s="49"/>
      <c r="D31" s="49"/>
      <c r="E31" s="49"/>
    </row>
    <row r="32" spans="1:7" x14ac:dyDescent="0.25">
      <c r="A32" s="49" t="s">
        <v>20</v>
      </c>
      <c r="B32" s="49"/>
      <c r="C32" s="49"/>
      <c r="D32" s="49"/>
      <c r="E32" s="49"/>
    </row>
    <row r="33" spans="1:5" ht="31.5" customHeight="1" x14ac:dyDescent="0.25">
      <c r="A33" s="49" t="s">
        <v>34</v>
      </c>
      <c r="B33" s="49"/>
      <c r="C33" s="49"/>
      <c r="D33" s="49"/>
      <c r="E33" s="49"/>
    </row>
    <row r="34" spans="1:5" x14ac:dyDescent="0.25">
      <c r="A34" s="49" t="s">
        <v>18</v>
      </c>
      <c r="B34" s="49"/>
      <c r="C34" s="49"/>
      <c r="D34" s="49"/>
      <c r="E34" s="49"/>
    </row>
    <row r="35" spans="1:5" x14ac:dyDescent="0.25">
      <c r="A35" s="56" t="s">
        <v>5</v>
      </c>
      <c r="B35" s="56"/>
      <c r="C35" s="56"/>
      <c r="D35" s="56"/>
      <c r="E35" s="56"/>
    </row>
    <row r="36" spans="1:5" x14ac:dyDescent="0.25">
      <c r="A36" s="49" t="s">
        <v>18</v>
      </c>
      <c r="B36" s="49"/>
      <c r="C36" s="49"/>
      <c r="D36" s="49"/>
      <c r="E36" s="49"/>
    </row>
    <row r="37" spans="1:5" x14ac:dyDescent="0.25">
      <c r="A37" s="57" t="s">
        <v>56</v>
      </c>
      <c r="B37" s="57"/>
      <c r="C37" s="57"/>
      <c r="D37" s="57"/>
      <c r="E37" s="57"/>
    </row>
    <row r="38" spans="1:5" ht="11.25" customHeight="1" x14ac:dyDescent="0.25">
      <c r="B38" s="58" t="s">
        <v>19</v>
      </c>
      <c r="C38" s="58"/>
      <c r="D38" s="58"/>
      <c r="E38" s="5" t="s">
        <v>6</v>
      </c>
    </row>
    <row r="39" spans="1:5" x14ac:dyDescent="0.25">
      <c r="A39" s="40"/>
      <c r="B39" s="40"/>
      <c r="C39" s="40"/>
      <c r="D39" s="40"/>
      <c r="E39" s="40"/>
    </row>
    <row r="40" spans="1:5" ht="24" customHeight="1" x14ac:dyDescent="0.25">
      <c r="A40" s="57" t="s">
        <v>33</v>
      </c>
      <c r="B40" s="57"/>
      <c r="C40" s="57"/>
      <c r="D40" s="57"/>
      <c r="E40" s="57"/>
    </row>
    <row r="41" spans="1:5" ht="16.5" customHeight="1" x14ac:dyDescent="0.25">
      <c r="B41" s="55" t="s">
        <v>19</v>
      </c>
      <c r="C41" s="55"/>
      <c r="D41" s="55"/>
      <c r="E41" s="5" t="s">
        <v>6</v>
      </c>
    </row>
    <row r="42" spans="1:5" ht="16.5" customHeight="1" x14ac:dyDescent="0.25">
      <c r="A42" s="15" t="s">
        <v>38</v>
      </c>
      <c r="B42" s="39"/>
      <c r="C42" s="39"/>
      <c r="D42" s="39"/>
      <c r="E42" s="5"/>
    </row>
    <row r="43" spans="1:5" ht="16.5" customHeight="1" x14ac:dyDescent="0.25">
      <c r="A43" s="15" t="s">
        <v>39</v>
      </c>
      <c r="B43" s="39"/>
      <c r="C43" s="39"/>
      <c r="D43" s="39"/>
      <c r="E43" s="5"/>
    </row>
    <row r="44" spans="1:5" x14ac:dyDescent="0.25">
      <c r="A44" s="13" t="s">
        <v>35</v>
      </c>
    </row>
    <row r="45" spans="1:5" x14ac:dyDescent="0.25">
      <c r="A45" s="2" t="s">
        <v>42</v>
      </c>
      <c r="B45" s="18">
        <f>'3кв'!B50</f>
        <v>35907.90800000001</v>
      </c>
    </row>
    <row r="46" spans="1:5" x14ac:dyDescent="0.25">
      <c r="A46" s="16" t="s">
        <v>69</v>
      </c>
      <c r="B46" s="19"/>
    </row>
    <row r="47" spans="1:5" x14ac:dyDescent="0.25">
      <c r="A47" s="2" t="s">
        <v>36</v>
      </c>
      <c r="B47" s="19">
        <v>132824.4</v>
      </c>
    </row>
    <row r="48" spans="1:5" x14ac:dyDescent="0.25">
      <c r="A48" s="2" t="s">
        <v>45</v>
      </c>
      <c r="B48" s="19">
        <f>3*100</f>
        <v>300</v>
      </c>
    </row>
    <row r="49" spans="1:2" ht="27.75" x14ac:dyDescent="0.25">
      <c r="A49" s="17" t="s">
        <v>41</v>
      </c>
      <c r="B49" s="19">
        <f>E28</f>
        <v>112515.01599999997</v>
      </c>
    </row>
    <row r="50" spans="1:2" x14ac:dyDescent="0.25">
      <c r="A50" s="13" t="s">
        <v>37</v>
      </c>
      <c r="B50" s="20">
        <f>B45+B47+B48-B49</f>
        <v>56517.292000000045</v>
      </c>
    </row>
  </sheetData>
  <mergeCells count="30">
    <mergeCell ref="B41:D41"/>
    <mergeCell ref="A34:E34"/>
    <mergeCell ref="A35:E35"/>
    <mergeCell ref="A36:E36"/>
    <mergeCell ref="A37:E37"/>
    <mergeCell ref="B38:D38"/>
    <mergeCell ref="A40:E40"/>
    <mergeCell ref="A20:E20"/>
    <mergeCell ref="A21:E21"/>
    <mergeCell ref="A30:E30"/>
    <mergeCell ref="A31:E31"/>
    <mergeCell ref="A32:E32"/>
    <mergeCell ref="A33:E33"/>
    <mergeCell ref="A14:E14"/>
    <mergeCell ref="A15:E15"/>
    <mergeCell ref="A16:E16"/>
    <mergeCell ref="A17:E17"/>
    <mergeCell ref="A18:E18"/>
    <mergeCell ref="A19:E19"/>
    <mergeCell ref="A8:E8"/>
    <mergeCell ref="A9:E9"/>
    <mergeCell ref="A10:E10"/>
    <mergeCell ref="A11:E11"/>
    <mergeCell ref="A12:E12"/>
    <mergeCell ref="A13:E13"/>
    <mergeCell ref="A1:E1"/>
    <mergeCell ref="A2:E2"/>
    <mergeCell ref="A3:E3"/>
    <mergeCell ref="A6:E6"/>
    <mergeCell ref="A7:E7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0"/>
  <sheetViews>
    <sheetView tabSelected="1" view="pageBreakPreview" topLeftCell="A7" zoomScaleSheetLayoutView="100" workbookViewId="0">
      <selection activeCell="C17" sqref="C17"/>
    </sheetView>
  </sheetViews>
  <sheetFormatPr defaultRowHeight="15" x14ac:dyDescent="0.25"/>
  <cols>
    <col min="1" max="1" width="10.5703125" customWidth="1"/>
    <col min="2" max="2" width="54.28515625" customWidth="1"/>
    <col min="3" max="3" width="15.28515625" customWidth="1"/>
    <col min="4" max="4" width="11.85546875" customWidth="1"/>
    <col min="5" max="5" width="14.7109375" customWidth="1"/>
    <col min="6" max="6" width="12.42578125" customWidth="1"/>
    <col min="7" max="7" width="12" customWidth="1"/>
    <col min="8" max="8" width="13.5703125" customWidth="1"/>
  </cols>
  <sheetData>
    <row r="1" spans="1:5" ht="15.75" x14ac:dyDescent="0.25">
      <c r="A1" s="59" t="s">
        <v>70</v>
      </c>
      <c r="B1" s="59"/>
      <c r="C1" s="59"/>
      <c r="D1" s="60"/>
    </row>
    <row r="2" spans="1:5" ht="15.75" x14ac:dyDescent="0.25">
      <c r="A2" s="61" t="s">
        <v>71</v>
      </c>
      <c r="B2" s="61"/>
      <c r="C2" s="61"/>
      <c r="D2" s="62"/>
    </row>
    <row r="3" spans="1:5" ht="15.75" x14ac:dyDescent="0.25">
      <c r="A3" s="61" t="s">
        <v>72</v>
      </c>
      <c r="B3" s="61"/>
      <c r="C3" s="61"/>
      <c r="D3" s="62"/>
    </row>
    <row r="4" spans="1:5" ht="15.75" x14ac:dyDescent="0.25">
      <c r="A4" s="59" t="s">
        <v>97</v>
      </c>
      <c r="B4" s="59"/>
      <c r="C4" s="59"/>
      <c r="D4" s="60"/>
    </row>
    <row r="5" spans="1:5" ht="15.75" x14ac:dyDescent="0.25">
      <c r="A5" s="63"/>
      <c r="B5" s="63"/>
      <c r="C5" s="63"/>
      <c r="D5" s="1"/>
    </row>
    <row r="6" spans="1:5" ht="15.75" x14ac:dyDescent="0.25">
      <c r="A6" s="62"/>
      <c r="B6" s="64" t="s">
        <v>73</v>
      </c>
      <c r="C6" s="65">
        <f>'1КВ'!B46</f>
        <v>-22124.16</v>
      </c>
      <c r="D6" s="66"/>
    </row>
    <row r="7" spans="1:5" ht="15.75" x14ac:dyDescent="0.25">
      <c r="A7" s="67" t="s">
        <v>74</v>
      </c>
      <c r="B7" s="64" t="s">
        <v>98</v>
      </c>
      <c r="C7" s="65"/>
      <c r="D7" s="66"/>
    </row>
    <row r="8" spans="1:5" ht="15.75" x14ac:dyDescent="0.25">
      <c r="B8" s="68" t="s">
        <v>75</v>
      </c>
      <c r="C8" s="69">
        <f>'1КВ'!B48+'2кв'!B47+'3кв'!B47+'4кв'!B47</f>
        <v>526515.81000000006</v>
      </c>
      <c r="D8" s="70"/>
    </row>
    <row r="9" spans="1:5" ht="30" x14ac:dyDescent="0.25">
      <c r="B9" s="71" t="s">
        <v>99</v>
      </c>
      <c r="C9" s="69">
        <f>'1КВ'!B49+'2кв'!B48+'3кв'!B48+'4кв'!B48</f>
        <v>1200</v>
      </c>
      <c r="D9" s="70"/>
    </row>
    <row r="10" spans="1:5" ht="15.75" x14ac:dyDescent="0.25">
      <c r="A10" s="72"/>
      <c r="B10" s="68" t="s">
        <v>76</v>
      </c>
      <c r="C10" s="73">
        <f>SUM(C8:C9)</f>
        <v>527715.81000000006</v>
      </c>
      <c r="D10" s="66"/>
    </row>
    <row r="11" spans="1:5" ht="15.75" x14ac:dyDescent="0.25">
      <c r="A11" s="1"/>
      <c r="B11" s="74"/>
      <c r="C11" s="75"/>
      <c r="D11" s="76"/>
    </row>
    <row r="12" spans="1:5" ht="15.75" x14ac:dyDescent="0.25">
      <c r="A12" s="77" t="s">
        <v>77</v>
      </c>
      <c r="B12" s="21" t="s">
        <v>44</v>
      </c>
      <c r="C12" s="69">
        <f>'1КВ'!E23+'2кв'!E23+'3кв'!E23+'4кв'!E23</f>
        <v>313476.39</v>
      </c>
      <c r="D12" s="76"/>
    </row>
    <row r="13" spans="1:5" ht="15.75" x14ac:dyDescent="0.25">
      <c r="A13" s="77"/>
      <c r="B13" s="6" t="s">
        <v>43</v>
      </c>
      <c r="C13" s="69">
        <f>'1КВ'!E24+'2кв'!E24+'3кв'!E24+'4кв'!E24</f>
        <v>89471.837999999989</v>
      </c>
      <c r="D13" s="76"/>
    </row>
    <row r="14" spans="1:5" ht="15.75" x14ac:dyDescent="0.25">
      <c r="A14" s="1"/>
      <c r="B14" s="6" t="s">
        <v>30</v>
      </c>
      <c r="C14" s="69">
        <f>'1КВ'!E25+'2кв'!E25+'3кв'!E25+'4кв'!E25</f>
        <v>14045.550000000001</v>
      </c>
      <c r="D14" s="76"/>
      <c r="E14" s="78"/>
    </row>
    <row r="15" spans="1:5" ht="15.75" x14ac:dyDescent="0.25">
      <c r="A15" s="77"/>
      <c r="B15" s="79" t="s">
        <v>100</v>
      </c>
      <c r="C15" s="69">
        <f>'1КВ'!E26+'1КВ'!E27+'1КВ'!E28+'2кв'!E26+'4кв'!E26</f>
        <v>14585.909999999998</v>
      </c>
      <c r="D15" s="76"/>
    </row>
    <row r="16" spans="1:5" ht="15.75" x14ac:dyDescent="0.25">
      <c r="A16" s="77"/>
      <c r="B16" s="80" t="s">
        <v>78</v>
      </c>
      <c r="C16" s="69">
        <f>SUM(C18:C19)</f>
        <v>17494.669999999998</v>
      </c>
      <c r="D16" s="76"/>
    </row>
    <row r="17" spans="1:5" ht="15.75" x14ac:dyDescent="0.25">
      <c r="A17" s="77"/>
      <c r="B17" s="80" t="s">
        <v>79</v>
      </c>
      <c r="C17" s="69"/>
      <c r="D17" s="76"/>
    </row>
    <row r="18" spans="1:5" ht="15.75" x14ac:dyDescent="0.25">
      <c r="A18" s="77"/>
      <c r="B18" s="80" t="s">
        <v>101</v>
      </c>
      <c r="C18" s="69">
        <f>'3кв'!E26</f>
        <v>17494.669999999998</v>
      </c>
      <c r="D18" s="76"/>
    </row>
    <row r="19" spans="1:5" ht="15.75" x14ac:dyDescent="0.25">
      <c r="A19" s="77"/>
      <c r="B19" s="80"/>
      <c r="C19" s="69"/>
      <c r="D19" s="76"/>
    </row>
    <row r="20" spans="1:5" ht="15.75" x14ac:dyDescent="0.25">
      <c r="A20" s="1"/>
      <c r="B20" s="81" t="s">
        <v>80</v>
      </c>
      <c r="C20" s="73">
        <f>SUM(C12:C16)</f>
        <v>449074.35799999995</v>
      </c>
      <c r="D20" s="76"/>
      <c r="E20" s="78"/>
    </row>
    <row r="21" spans="1:5" ht="15.75" x14ac:dyDescent="0.25">
      <c r="A21" s="1"/>
      <c r="B21" s="82" t="s">
        <v>81</v>
      </c>
      <c r="C21" s="73">
        <f>C6+C10-C20</f>
        <v>56517.292000000132</v>
      </c>
      <c r="D21" s="76"/>
    </row>
    <row r="22" spans="1:5" ht="15.75" x14ac:dyDescent="0.25">
      <c r="A22" s="1"/>
      <c r="B22" s="67"/>
      <c r="C22" s="67"/>
      <c r="D22" s="76"/>
    </row>
    <row r="23" spans="1:5" ht="15.75" x14ac:dyDescent="0.25">
      <c r="A23" s="1"/>
      <c r="B23" s="83" t="s">
        <v>82</v>
      </c>
      <c r="C23" s="83"/>
      <c r="D23" s="76"/>
    </row>
    <row r="24" spans="1:5" ht="15.75" x14ac:dyDescent="0.25">
      <c r="A24" s="1"/>
      <c r="B24" s="83" t="s">
        <v>83</v>
      </c>
      <c r="C24" s="84">
        <v>120148.68</v>
      </c>
      <c r="D24" s="76"/>
    </row>
    <row r="25" spans="1:5" ht="15.75" x14ac:dyDescent="0.25">
      <c r="A25" s="1"/>
      <c r="B25" s="85" t="s">
        <v>84</v>
      </c>
      <c r="C25" s="86">
        <v>151578.93</v>
      </c>
      <c r="D25" s="76"/>
    </row>
    <row r="26" spans="1:5" ht="15.75" x14ac:dyDescent="0.25">
      <c r="A26" s="1"/>
      <c r="B26" s="83" t="s">
        <v>85</v>
      </c>
      <c r="C26" s="84">
        <f>C25-C24</f>
        <v>31430.25</v>
      </c>
      <c r="D26" s="76"/>
    </row>
    <row r="27" spans="1:5" ht="15.75" x14ac:dyDescent="0.25">
      <c r="A27" s="1"/>
      <c r="B27" s="67"/>
      <c r="C27" s="67"/>
      <c r="D27" s="76"/>
    </row>
    <row r="28" spans="1:5" ht="15.75" x14ac:dyDescent="0.25">
      <c r="A28" s="1"/>
      <c r="B28" s="67"/>
      <c r="C28" s="67"/>
      <c r="D28" s="76"/>
    </row>
    <row r="29" spans="1:5" ht="15.75" x14ac:dyDescent="0.25">
      <c r="A29" s="1"/>
      <c r="B29" s="67"/>
      <c r="C29" s="67"/>
      <c r="D29" s="76"/>
    </row>
    <row r="30" spans="1:5" ht="15.75" x14ac:dyDescent="0.25">
      <c r="A30" s="1"/>
      <c r="B30" s="67"/>
      <c r="C30" s="67"/>
      <c r="D30" s="76"/>
    </row>
    <row r="31" spans="1:5" ht="15.75" x14ac:dyDescent="0.25">
      <c r="A31" s="1" t="s">
        <v>86</v>
      </c>
      <c r="B31" s="67" t="s">
        <v>87</v>
      </c>
      <c r="C31" s="67"/>
      <c r="D31" s="76"/>
    </row>
    <row r="32" spans="1:5" ht="15.75" x14ac:dyDescent="0.25">
      <c r="A32" s="1"/>
      <c r="B32" s="67" t="s">
        <v>88</v>
      </c>
      <c r="C32" s="67"/>
      <c r="D32" s="76"/>
    </row>
    <row r="33" spans="1:4" ht="15.75" x14ac:dyDescent="0.25">
      <c r="A33" s="1"/>
      <c r="B33" s="67" t="s">
        <v>89</v>
      </c>
      <c r="C33" s="67"/>
      <c r="D33" s="76"/>
    </row>
    <row r="34" spans="1:4" ht="15.75" x14ac:dyDescent="0.25">
      <c r="A34" s="1"/>
      <c r="B34" s="67"/>
      <c r="C34" s="67"/>
      <c r="D34" s="76"/>
    </row>
    <row r="35" spans="1:4" ht="15.75" x14ac:dyDescent="0.25">
      <c r="A35" s="1"/>
      <c r="B35" s="67"/>
      <c r="C35" s="67"/>
      <c r="D35" s="76"/>
    </row>
    <row r="36" spans="1:4" ht="15.75" x14ac:dyDescent="0.25">
      <c r="A36" s="1"/>
      <c r="B36" s="67" t="s">
        <v>90</v>
      </c>
      <c r="C36" s="67"/>
      <c r="D36" s="76"/>
    </row>
    <row r="37" spans="1:4" ht="15.75" x14ac:dyDescent="0.25">
      <c r="A37" s="1"/>
      <c r="B37" s="67"/>
      <c r="C37" s="67"/>
      <c r="D37" s="76"/>
    </row>
    <row r="38" spans="1:4" ht="15.75" x14ac:dyDescent="0.25">
      <c r="A38" s="1"/>
      <c r="B38" s="67"/>
      <c r="C38" s="67"/>
      <c r="D38" s="76"/>
    </row>
    <row r="39" spans="1:4" ht="15.75" x14ac:dyDescent="0.25">
      <c r="A39" s="1"/>
      <c r="B39" s="67"/>
      <c r="C39" s="67"/>
      <c r="D39" s="76"/>
    </row>
    <row r="40" spans="1:4" ht="15.75" x14ac:dyDescent="0.25">
      <c r="A40" s="1"/>
      <c r="B40" s="67"/>
      <c r="C40" s="67"/>
      <c r="D40" s="76"/>
    </row>
  </sheetData>
  <mergeCells count="6">
    <mergeCell ref="A1:C1"/>
    <mergeCell ref="A2:C2"/>
    <mergeCell ref="A3:C3"/>
    <mergeCell ref="A4:C4"/>
    <mergeCell ref="A5:C5"/>
    <mergeCell ref="B11:C11"/>
  </mergeCells>
  <printOptions horizontalCentered="1"/>
  <pageMargins left="0.31496062992125984" right="0.31496062992125984" top="0.98425196850393704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33</vt:i4>
      </vt:variant>
    </vt:vector>
  </HeadingPairs>
  <TitlesOfParts>
    <vt:vector size="38" baseType="lpstr">
      <vt:lpstr>1КВ</vt:lpstr>
      <vt:lpstr>2кв</vt:lpstr>
      <vt:lpstr>3кв</vt:lpstr>
      <vt:lpstr>4кв</vt:lpstr>
      <vt:lpstr>отчет</vt:lpstr>
      <vt:lpstr>'1КВ'!_edn1</vt:lpstr>
      <vt:lpstr>'2кв'!_edn1</vt:lpstr>
      <vt:lpstr>'3кв'!_edn1</vt:lpstr>
      <vt:lpstr>'4кв'!_edn1</vt:lpstr>
      <vt:lpstr>'1КВ'!_edn2</vt:lpstr>
      <vt:lpstr>'2кв'!_edn2</vt:lpstr>
      <vt:lpstr>'3кв'!_edn2</vt:lpstr>
      <vt:lpstr>'4кв'!_edn2</vt:lpstr>
      <vt:lpstr>'1КВ'!_edn3</vt:lpstr>
      <vt:lpstr>'2кв'!_edn3</vt:lpstr>
      <vt:lpstr>'3кв'!_edn3</vt:lpstr>
      <vt:lpstr>'4кв'!_edn3</vt:lpstr>
      <vt:lpstr>'1КВ'!_edn4</vt:lpstr>
      <vt:lpstr>'2кв'!_edn4</vt:lpstr>
      <vt:lpstr>'3кв'!_edn4</vt:lpstr>
      <vt:lpstr>'4кв'!_edn4</vt:lpstr>
      <vt:lpstr>'1КВ'!_ednref2</vt:lpstr>
      <vt:lpstr>'2кв'!_ednref2</vt:lpstr>
      <vt:lpstr>'3кв'!_ednref2</vt:lpstr>
      <vt:lpstr>'4кв'!_ednref2</vt:lpstr>
      <vt:lpstr>'1КВ'!_ednref3</vt:lpstr>
      <vt:lpstr>'2кв'!_ednref3</vt:lpstr>
      <vt:lpstr>'3кв'!_ednref3</vt:lpstr>
      <vt:lpstr>'4кв'!_ednref3</vt:lpstr>
      <vt:lpstr>'1КВ'!_ednref4</vt:lpstr>
      <vt:lpstr>'2кв'!_ednref4</vt:lpstr>
      <vt:lpstr>'3кв'!_ednref4</vt:lpstr>
      <vt:lpstr>'4кв'!_ednref4</vt:lpstr>
      <vt:lpstr>'1КВ'!Область_печати</vt:lpstr>
      <vt:lpstr>'2кв'!Область_печати</vt:lpstr>
      <vt:lpstr>'3кв'!Область_печати</vt:lpstr>
      <vt:lpstr>'4кв'!Область_печати</vt:lpstr>
      <vt:lpstr>отчет!Область_печати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2024-02-21T12:03:43Z</dcterms:modified>
</cp:coreProperties>
</file>